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heckCompatibility="1" defaultThemeVersion="124226"/>
  <mc:AlternateContent xmlns:mc="http://schemas.openxmlformats.org/markup-compatibility/2006">
    <mc:Choice Requires="x15">
      <x15ac:absPath xmlns:x15ac="http://schemas.microsoft.com/office/spreadsheetml/2010/11/ac" url="C:\Users\Z.Todorova\Desktop\публично обсъждане-отчета на бюджета\"/>
    </mc:Choice>
  </mc:AlternateContent>
  <bookViews>
    <workbookView xWindow="0" yWindow="0" windowWidth="23040" windowHeight="10452"/>
  </bookViews>
  <sheets>
    <sheet name="PRIH.  2019" sheetId="3" r:id="rId1"/>
    <sheet name="RAZH. 2019" sheetId="2" r:id="rId2"/>
    <sheet name="ВРБ 2019" sheetId="14" r:id="rId3"/>
    <sheet name="СЕС 2019" sheetId="13" r:id="rId4"/>
    <sheet name="ИП 2019" sheetId="15" r:id="rId5"/>
  </sheets>
  <definedNames>
    <definedName name="_xlnm.Print_Area" localSheetId="1">'RAZH. 2019'!$A$1:$P$871</definedName>
    <definedName name="_xlnm.Print_Area" localSheetId="2">'ВРБ 2019'!$A$1:$AG$115</definedName>
  </definedNames>
  <calcPr calcId="162913"/>
</workbook>
</file>

<file path=xl/calcChain.xml><?xml version="1.0" encoding="utf-8"?>
<calcChain xmlns="http://schemas.openxmlformats.org/spreadsheetml/2006/main">
  <c r="F8" i="2" l="1"/>
  <c r="G8" i="2"/>
  <c r="I8" i="2"/>
  <c r="J8" i="2"/>
  <c r="K8" i="2"/>
  <c r="E8" i="2"/>
  <c r="K445" i="2"/>
  <c r="J445" i="2"/>
  <c r="I445" i="2"/>
  <c r="G445" i="2"/>
  <c r="F445" i="2"/>
  <c r="E445" i="2"/>
  <c r="L444" i="2"/>
  <c r="H444" i="2"/>
  <c r="L443" i="2"/>
  <c r="H443" i="2"/>
  <c r="L442" i="2"/>
  <c r="H442" i="2"/>
  <c r="L441" i="2"/>
  <c r="H441" i="2"/>
  <c r="L440" i="2"/>
  <c r="H440" i="2"/>
  <c r="L439" i="2"/>
  <c r="H439" i="2"/>
  <c r="L438" i="2"/>
  <c r="H438" i="2"/>
  <c r="L437" i="2"/>
  <c r="H437" i="2"/>
  <c r="L436" i="2"/>
  <c r="H436" i="2"/>
  <c r="L435" i="2"/>
  <c r="H435" i="2"/>
  <c r="L434" i="2"/>
  <c r="L445" i="2" s="1"/>
  <c r="H434" i="2"/>
  <c r="H445" i="2" s="1"/>
  <c r="F11" i="3" l="1"/>
  <c r="F12" i="3"/>
  <c r="F13" i="3"/>
  <c r="F15" i="3"/>
  <c r="F17" i="3"/>
  <c r="F20" i="3"/>
  <c r="F22" i="3"/>
  <c r="F23" i="3"/>
  <c r="F24" i="3"/>
  <c r="F25" i="3"/>
  <c r="F26" i="3"/>
  <c r="F28" i="3"/>
  <c r="F29" i="3"/>
  <c r="F30" i="3"/>
  <c r="F31" i="3"/>
  <c r="F33" i="3"/>
  <c r="F35" i="3"/>
  <c r="F36" i="3"/>
  <c r="F37" i="3"/>
  <c r="F38" i="3"/>
  <c r="F39" i="3"/>
  <c r="F42" i="3"/>
  <c r="F43" i="3"/>
  <c r="F44" i="3"/>
  <c r="F48" i="3"/>
  <c r="F49" i="3"/>
  <c r="F50" i="3"/>
  <c r="F52" i="3"/>
  <c r="F53" i="3"/>
  <c r="F54" i="3"/>
  <c r="F56" i="3"/>
  <c r="F57" i="3"/>
  <c r="F58" i="3"/>
  <c r="F63" i="3"/>
  <c r="F65" i="3"/>
  <c r="F67" i="3"/>
  <c r="F69" i="3"/>
  <c r="F70" i="3"/>
  <c r="F71" i="3"/>
  <c r="F72" i="3"/>
  <c r="F75" i="3"/>
  <c r="F76" i="3"/>
  <c r="F77" i="3"/>
  <c r="F78" i="3"/>
  <c r="F80" i="3"/>
  <c r="F81" i="3"/>
  <c r="F84" i="3"/>
  <c r="F85" i="3"/>
  <c r="F86" i="3"/>
  <c r="F87" i="3"/>
  <c r="F88" i="3"/>
  <c r="F89" i="3"/>
  <c r="R156" i="15" l="1"/>
  <c r="Q156" i="15"/>
  <c r="P156" i="15"/>
  <c r="O156" i="15"/>
  <c r="N156" i="15"/>
  <c r="M156" i="15"/>
  <c r="L156" i="15"/>
  <c r="K156" i="15"/>
  <c r="J156" i="15"/>
  <c r="I156" i="15"/>
  <c r="H156" i="15"/>
  <c r="G156" i="15"/>
  <c r="F156" i="15"/>
  <c r="E156" i="15"/>
  <c r="D156" i="15"/>
  <c r="C156" i="15"/>
  <c r="R155" i="15"/>
  <c r="Q155" i="15"/>
  <c r="P155" i="15"/>
  <c r="O155" i="15"/>
  <c r="N155" i="15"/>
  <c r="M155" i="15"/>
  <c r="L155" i="15"/>
  <c r="K155" i="15"/>
  <c r="J155" i="15"/>
  <c r="I155" i="15"/>
  <c r="H155" i="15"/>
  <c r="G155" i="15"/>
  <c r="F155" i="15"/>
  <c r="E155" i="15"/>
  <c r="D155" i="15"/>
  <c r="C155" i="15"/>
  <c r="K154" i="15"/>
  <c r="C154" i="15"/>
  <c r="K153" i="15"/>
  <c r="C153" i="15"/>
  <c r="K152" i="15"/>
  <c r="C152" i="15"/>
  <c r="K151" i="15"/>
  <c r="C151" i="15"/>
  <c r="K150" i="15"/>
  <c r="C150" i="15"/>
  <c r="K149" i="15"/>
  <c r="C149" i="15"/>
  <c r="R148" i="15"/>
  <c r="Q148" i="15"/>
  <c r="P148" i="15"/>
  <c r="O148" i="15"/>
  <c r="N148" i="15"/>
  <c r="M148" i="15"/>
  <c r="M147" i="15" s="1"/>
  <c r="M146" i="15" s="1"/>
  <c r="L148" i="15"/>
  <c r="K148" i="15"/>
  <c r="K147" i="15" s="1"/>
  <c r="K146" i="15" s="1"/>
  <c r="J148" i="15"/>
  <c r="I148" i="15"/>
  <c r="I147" i="15" s="1"/>
  <c r="I146" i="15" s="1"/>
  <c r="H148" i="15"/>
  <c r="G148" i="15"/>
  <c r="G147" i="15" s="1"/>
  <c r="G146" i="15" s="1"/>
  <c r="F148" i="15"/>
  <c r="E148" i="15"/>
  <c r="D148" i="15"/>
  <c r="C148" i="15"/>
  <c r="R147" i="15"/>
  <c r="Q147" i="15"/>
  <c r="P147" i="15"/>
  <c r="O147" i="15"/>
  <c r="L147" i="15"/>
  <c r="L146" i="15" s="1"/>
  <c r="J147" i="15"/>
  <c r="J146" i="15" s="1"/>
  <c r="H147" i="15"/>
  <c r="H146" i="15" s="1"/>
  <c r="E147" i="15"/>
  <c r="D147" i="15"/>
  <c r="C147" i="15"/>
  <c r="R146" i="15"/>
  <c r="Q146" i="15"/>
  <c r="P146" i="15"/>
  <c r="O146" i="15"/>
  <c r="N146" i="15"/>
  <c r="F146" i="15"/>
  <c r="E146" i="15"/>
  <c r="D146" i="15"/>
  <c r="C146" i="15"/>
  <c r="K145" i="15"/>
  <c r="C145" i="15"/>
  <c r="K144" i="15"/>
  <c r="C144" i="15"/>
  <c r="K143" i="15"/>
  <c r="C143" i="15"/>
  <c r="K142" i="15"/>
  <c r="C142" i="15"/>
  <c r="R141" i="15"/>
  <c r="Q141" i="15"/>
  <c r="P141" i="15"/>
  <c r="O141" i="15"/>
  <c r="N141" i="15"/>
  <c r="M141" i="15"/>
  <c r="L141" i="15"/>
  <c r="K141" i="15"/>
  <c r="J141" i="15"/>
  <c r="I141" i="15"/>
  <c r="H141" i="15"/>
  <c r="G141" i="15"/>
  <c r="F141" i="15"/>
  <c r="E141" i="15"/>
  <c r="D141" i="15"/>
  <c r="C141" i="15"/>
  <c r="R140" i="15"/>
  <c r="Q140" i="15"/>
  <c r="P140" i="15"/>
  <c r="O140" i="15"/>
  <c r="N140" i="15"/>
  <c r="M140" i="15"/>
  <c r="L140" i="15"/>
  <c r="K140" i="15"/>
  <c r="J140" i="15"/>
  <c r="I140" i="15"/>
  <c r="H140" i="15"/>
  <c r="G140" i="15"/>
  <c r="F140" i="15"/>
  <c r="E140" i="15"/>
  <c r="D140" i="15"/>
  <c r="C140" i="15"/>
  <c r="K139" i="15"/>
  <c r="C139" i="15"/>
  <c r="R138" i="15"/>
  <c r="Q138" i="15"/>
  <c r="P138" i="15"/>
  <c r="O138" i="15"/>
  <c r="N138" i="15"/>
  <c r="M138" i="15"/>
  <c r="L138" i="15"/>
  <c r="K138" i="15"/>
  <c r="J138" i="15"/>
  <c r="I138" i="15"/>
  <c r="H138" i="15"/>
  <c r="G138" i="15"/>
  <c r="F138" i="15"/>
  <c r="E138" i="15"/>
  <c r="D138" i="15"/>
  <c r="C138" i="15"/>
  <c r="R137" i="15"/>
  <c r="Q137" i="15"/>
  <c r="P137" i="15"/>
  <c r="O137" i="15"/>
  <c r="N137" i="15"/>
  <c r="M137" i="15"/>
  <c r="L137" i="15"/>
  <c r="K137" i="15"/>
  <c r="J137" i="15"/>
  <c r="I137" i="15"/>
  <c r="H137" i="15"/>
  <c r="G137" i="15"/>
  <c r="F137" i="15"/>
  <c r="E137" i="15"/>
  <c r="D137" i="15"/>
  <c r="C137" i="15"/>
  <c r="R136" i="15"/>
  <c r="Q136" i="15"/>
  <c r="P136" i="15"/>
  <c r="O136" i="15"/>
  <c r="N136" i="15"/>
  <c r="M136" i="15"/>
  <c r="L136" i="15"/>
  <c r="K136" i="15"/>
  <c r="J136" i="15"/>
  <c r="I136" i="15"/>
  <c r="H136" i="15"/>
  <c r="G136" i="15"/>
  <c r="F136" i="15"/>
  <c r="E136" i="15"/>
  <c r="D136" i="15"/>
  <c r="C136" i="15"/>
  <c r="R133" i="15"/>
  <c r="Q133" i="15"/>
  <c r="P133" i="15"/>
  <c r="O133" i="15"/>
  <c r="N133" i="15"/>
  <c r="M133" i="15"/>
  <c r="L133" i="15"/>
  <c r="K133" i="15"/>
  <c r="J133" i="15"/>
  <c r="I133" i="15"/>
  <c r="H133" i="15"/>
  <c r="G133" i="15"/>
  <c r="F133" i="15"/>
  <c r="E133" i="15"/>
  <c r="D133" i="15"/>
  <c r="C133" i="15"/>
  <c r="K132" i="15"/>
  <c r="C132" i="15"/>
  <c r="R130" i="15"/>
  <c r="Q130" i="15"/>
  <c r="P130" i="15"/>
  <c r="O130" i="15"/>
  <c r="M130" i="15"/>
  <c r="L130" i="15"/>
  <c r="L129" i="15" s="1"/>
  <c r="K130" i="15"/>
  <c r="J130" i="15"/>
  <c r="J129" i="15" s="1"/>
  <c r="J8" i="15" s="1"/>
  <c r="I130" i="15"/>
  <c r="H130" i="15"/>
  <c r="H129" i="15" s="1"/>
  <c r="H8" i="15" s="1"/>
  <c r="H7" i="15" s="1"/>
  <c r="G130" i="15"/>
  <c r="E130" i="15"/>
  <c r="D130" i="15"/>
  <c r="C130" i="15"/>
  <c r="R129" i="15"/>
  <c r="Q129" i="15"/>
  <c r="P129" i="15"/>
  <c r="O129" i="15"/>
  <c r="N129" i="15"/>
  <c r="M129" i="15"/>
  <c r="K129" i="15"/>
  <c r="I129" i="15"/>
  <c r="G129" i="15"/>
  <c r="F129" i="15"/>
  <c r="E129" i="15"/>
  <c r="D129" i="15"/>
  <c r="C129" i="15"/>
  <c r="K127" i="15"/>
  <c r="C127" i="15"/>
  <c r="R126" i="15"/>
  <c r="Q126" i="15"/>
  <c r="P126" i="15"/>
  <c r="O126" i="15"/>
  <c r="N126" i="15"/>
  <c r="M126" i="15"/>
  <c r="L126" i="15"/>
  <c r="K126" i="15"/>
  <c r="J126" i="15"/>
  <c r="I126" i="15"/>
  <c r="H126" i="15"/>
  <c r="G126" i="15"/>
  <c r="F126" i="15"/>
  <c r="E126" i="15"/>
  <c r="D126" i="15"/>
  <c r="C126" i="15"/>
  <c r="R123" i="15"/>
  <c r="Q123" i="15"/>
  <c r="P123" i="15"/>
  <c r="O123" i="15"/>
  <c r="N123" i="15"/>
  <c r="M123" i="15"/>
  <c r="L123" i="15"/>
  <c r="K123" i="15"/>
  <c r="K120" i="15" s="1"/>
  <c r="J123" i="15"/>
  <c r="I123" i="15"/>
  <c r="I120" i="15" s="1"/>
  <c r="I8" i="15" s="1"/>
  <c r="I7" i="15" s="1"/>
  <c r="H123" i="15"/>
  <c r="G123" i="15"/>
  <c r="G120" i="15" s="1"/>
  <c r="F123" i="15"/>
  <c r="E123" i="15"/>
  <c r="E120" i="15" s="1"/>
  <c r="E8" i="15" s="1"/>
  <c r="E7" i="15" s="1"/>
  <c r="D123" i="15"/>
  <c r="C123" i="15"/>
  <c r="K122" i="15"/>
  <c r="C122" i="15"/>
  <c r="C121" i="15" s="1"/>
  <c r="C120" i="15" s="1"/>
  <c r="R121" i="15"/>
  <c r="Q121" i="15"/>
  <c r="Q120" i="15" s="1"/>
  <c r="Q8" i="15" s="1"/>
  <c r="Q7" i="15" s="1"/>
  <c r="P121" i="15"/>
  <c r="O121" i="15"/>
  <c r="O120" i="15" s="1"/>
  <c r="N121" i="15"/>
  <c r="M121" i="15"/>
  <c r="M120" i="15" s="1"/>
  <c r="K121" i="15"/>
  <c r="J121" i="15"/>
  <c r="I121" i="15"/>
  <c r="H121" i="15"/>
  <c r="G121" i="15"/>
  <c r="F121" i="15"/>
  <c r="E121" i="15"/>
  <c r="D121" i="15"/>
  <c r="R120" i="15"/>
  <c r="P120" i="15"/>
  <c r="N120" i="15"/>
  <c r="L120" i="15"/>
  <c r="J120" i="15"/>
  <c r="H120" i="15"/>
  <c r="F120" i="15"/>
  <c r="D120" i="15"/>
  <c r="K119" i="15"/>
  <c r="C119" i="15"/>
  <c r="K118" i="15"/>
  <c r="K117" i="15" s="1"/>
  <c r="C118" i="15"/>
  <c r="R117" i="15"/>
  <c r="Q117" i="15"/>
  <c r="P117" i="15"/>
  <c r="O117" i="15"/>
  <c r="N117" i="15"/>
  <c r="M117" i="15"/>
  <c r="L117" i="15"/>
  <c r="J117" i="15"/>
  <c r="I117" i="15"/>
  <c r="H117" i="15"/>
  <c r="G117" i="15"/>
  <c r="F117" i="15"/>
  <c r="E117" i="15"/>
  <c r="D117" i="15"/>
  <c r="C117" i="15"/>
  <c r="K116" i="15"/>
  <c r="C116" i="15"/>
  <c r="K115" i="15"/>
  <c r="C115" i="15"/>
  <c r="K114" i="15"/>
  <c r="C114" i="15"/>
  <c r="K113" i="15"/>
  <c r="C113" i="15"/>
  <c r="K112" i="15"/>
  <c r="K111" i="15" s="1"/>
  <c r="C112" i="15"/>
  <c r="R111" i="15"/>
  <c r="Q111" i="15"/>
  <c r="P111" i="15"/>
  <c r="O111" i="15"/>
  <c r="N111" i="15"/>
  <c r="M111" i="15"/>
  <c r="L111" i="15"/>
  <c r="J111" i="15"/>
  <c r="I111" i="15"/>
  <c r="H111" i="15"/>
  <c r="G111" i="15"/>
  <c r="F111" i="15"/>
  <c r="E111" i="15"/>
  <c r="D111" i="15"/>
  <c r="C111" i="15"/>
  <c r="K110" i="15"/>
  <c r="C110" i="15"/>
  <c r="K109" i="15"/>
  <c r="C109" i="15"/>
  <c r="K108" i="15"/>
  <c r="C108" i="15"/>
  <c r="K107" i="15"/>
  <c r="C107" i="15"/>
  <c r="K106" i="15"/>
  <c r="C106" i="15"/>
  <c r="K105" i="15"/>
  <c r="C105" i="15"/>
  <c r="K104" i="15"/>
  <c r="C104" i="15"/>
  <c r="K103" i="15"/>
  <c r="C103" i="15"/>
  <c r="K102" i="15"/>
  <c r="C102" i="15"/>
  <c r="K101" i="15"/>
  <c r="C101" i="15"/>
  <c r="K100" i="15"/>
  <c r="C100" i="15"/>
  <c r="K99" i="15"/>
  <c r="C99" i="15"/>
  <c r="K98" i="15"/>
  <c r="C98" i="15"/>
  <c r="K97" i="15"/>
  <c r="C97" i="15"/>
  <c r="K96" i="15"/>
  <c r="C96" i="15"/>
  <c r="K95" i="15"/>
  <c r="K94" i="15" s="1"/>
  <c r="C95" i="15"/>
  <c r="R94" i="15"/>
  <c r="Q94" i="15"/>
  <c r="P94" i="15"/>
  <c r="O94" i="15"/>
  <c r="N94" i="15"/>
  <c r="M94" i="15"/>
  <c r="L94" i="15"/>
  <c r="J94" i="15"/>
  <c r="I94" i="15"/>
  <c r="H94" i="15"/>
  <c r="G94" i="15"/>
  <c r="G86" i="15" s="1"/>
  <c r="F94" i="15"/>
  <c r="E94" i="15"/>
  <c r="D94" i="15"/>
  <c r="C94" i="15"/>
  <c r="C86" i="15" s="1"/>
  <c r="K93" i="15"/>
  <c r="C93" i="15"/>
  <c r="K92" i="15"/>
  <c r="C92" i="15"/>
  <c r="K91" i="15"/>
  <c r="K90" i="15" s="1"/>
  <c r="C91" i="15"/>
  <c r="R90" i="15"/>
  <c r="Q90" i="15"/>
  <c r="P90" i="15"/>
  <c r="O90" i="15"/>
  <c r="N90" i="15"/>
  <c r="M90" i="15"/>
  <c r="L90" i="15"/>
  <c r="J90" i="15"/>
  <c r="I90" i="15"/>
  <c r="H90" i="15"/>
  <c r="G90" i="15"/>
  <c r="F90" i="15"/>
  <c r="E90" i="15"/>
  <c r="D90" i="15"/>
  <c r="C90" i="15"/>
  <c r="K89" i="15"/>
  <c r="C89" i="15"/>
  <c r="K88" i="15"/>
  <c r="K87" i="15" s="1"/>
  <c r="C88" i="15"/>
  <c r="R87" i="15"/>
  <c r="Q87" i="15"/>
  <c r="P87" i="15"/>
  <c r="O87" i="15"/>
  <c r="N87" i="15"/>
  <c r="M87" i="15"/>
  <c r="L87" i="15"/>
  <c r="J87" i="15"/>
  <c r="I87" i="15"/>
  <c r="H87" i="15"/>
  <c r="G87" i="15"/>
  <c r="F87" i="15"/>
  <c r="E87" i="15"/>
  <c r="D87" i="15"/>
  <c r="C87" i="15"/>
  <c r="R86" i="15"/>
  <c r="Q86" i="15"/>
  <c r="P86" i="15"/>
  <c r="O86" i="15"/>
  <c r="N86" i="15"/>
  <c r="M86" i="15"/>
  <c r="L86" i="15"/>
  <c r="J86" i="15"/>
  <c r="I86" i="15"/>
  <c r="H86" i="15"/>
  <c r="F86" i="15"/>
  <c r="E86" i="15"/>
  <c r="D86" i="15"/>
  <c r="K85" i="15"/>
  <c r="C85" i="15"/>
  <c r="K84" i="15"/>
  <c r="C84" i="15"/>
  <c r="K83" i="15"/>
  <c r="C83" i="15"/>
  <c r="R82" i="15"/>
  <c r="Q82" i="15"/>
  <c r="P82" i="15"/>
  <c r="O82" i="15"/>
  <c r="N82" i="15"/>
  <c r="M82" i="15"/>
  <c r="L82" i="15"/>
  <c r="K82" i="15"/>
  <c r="J82" i="15"/>
  <c r="I82" i="15"/>
  <c r="H82" i="15"/>
  <c r="G82" i="15"/>
  <c r="F82" i="15"/>
  <c r="E82" i="15"/>
  <c r="D82" i="15"/>
  <c r="C82" i="15"/>
  <c r="K81" i="15"/>
  <c r="C81" i="15"/>
  <c r="K80" i="15"/>
  <c r="C80" i="15"/>
  <c r="K79" i="15"/>
  <c r="C79" i="15"/>
  <c r="K78" i="15"/>
  <c r="C78" i="15"/>
  <c r="K76" i="15"/>
  <c r="C76" i="15"/>
  <c r="K75" i="15"/>
  <c r="C75" i="15"/>
  <c r="K74" i="15"/>
  <c r="K69" i="15" s="1"/>
  <c r="C74" i="15"/>
  <c r="K73" i="15"/>
  <c r="C73" i="15"/>
  <c r="K72" i="15"/>
  <c r="C72" i="15"/>
  <c r="K71" i="15"/>
  <c r="C71" i="15"/>
  <c r="K70" i="15"/>
  <c r="C70" i="15"/>
  <c r="R69" i="15"/>
  <c r="Q69" i="15"/>
  <c r="P69" i="15"/>
  <c r="O69" i="15"/>
  <c r="N69" i="15"/>
  <c r="M69" i="15"/>
  <c r="L69" i="15"/>
  <c r="J69" i="15"/>
  <c r="I69" i="15"/>
  <c r="H69" i="15"/>
  <c r="G69" i="15"/>
  <c r="F69" i="15"/>
  <c r="E69" i="15"/>
  <c r="D69" i="15"/>
  <c r="C69" i="15"/>
  <c r="K68" i="15"/>
  <c r="C68" i="15"/>
  <c r="K67" i="15"/>
  <c r="C67" i="15"/>
  <c r="K66" i="15"/>
  <c r="C66" i="15"/>
  <c r="K65" i="15"/>
  <c r="C65" i="15"/>
  <c r="K64" i="15"/>
  <c r="C64" i="15"/>
  <c r="K63" i="15"/>
  <c r="C63" i="15"/>
  <c r="K62" i="15"/>
  <c r="C62" i="15"/>
  <c r="K61" i="15"/>
  <c r="C61" i="15"/>
  <c r="K60" i="15"/>
  <c r="C60" i="15"/>
  <c r="K59" i="15"/>
  <c r="C59" i="15"/>
  <c r="K58" i="15"/>
  <c r="K25" i="15" s="1"/>
  <c r="C58" i="15"/>
  <c r="K57" i="15"/>
  <c r="C57" i="15"/>
  <c r="K56" i="15"/>
  <c r="C56" i="15"/>
  <c r="K55" i="15"/>
  <c r="C55" i="15"/>
  <c r="K54" i="15"/>
  <c r="C54" i="15"/>
  <c r="K53" i="15"/>
  <c r="C53" i="15"/>
  <c r="K52" i="15"/>
  <c r="C52" i="15"/>
  <c r="K51" i="15"/>
  <c r="C51" i="15"/>
  <c r="K50" i="15"/>
  <c r="C50" i="15"/>
  <c r="K49" i="15"/>
  <c r="C49" i="15"/>
  <c r="K48" i="15"/>
  <c r="C48" i="15"/>
  <c r="K47" i="15"/>
  <c r="C47" i="15"/>
  <c r="K46" i="15"/>
  <c r="C46" i="15"/>
  <c r="K45" i="15"/>
  <c r="C45" i="15"/>
  <c r="K44" i="15"/>
  <c r="C44" i="15"/>
  <c r="K43" i="15"/>
  <c r="C43" i="15"/>
  <c r="K42" i="15"/>
  <c r="C42" i="15"/>
  <c r="K41" i="15"/>
  <c r="C41" i="15"/>
  <c r="K40" i="15"/>
  <c r="C40" i="15"/>
  <c r="K39" i="15"/>
  <c r="C39" i="15"/>
  <c r="K38" i="15"/>
  <c r="C38" i="15"/>
  <c r="K37" i="15"/>
  <c r="C37" i="15"/>
  <c r="K36" i="15"/>
  <c r="C36" i="15"/>
  <c r="K35" i="15"/>
  <c r="C35" i="15"/>
  <c r="K34" i="15"/>
  <c r="C34" i="15"/>
  <c r="K33" i="15"/>
  <c r="C33" i="15"/>
  <c r="K32" i="15"/>
  <c r="C32" i="15"/>
  <c r="K31" i="15"/>
  <c r="C31" i="15"/>
  <c r="K30" i="15"/>
  <c r="C30" i="15"/>
  <c r="K29" i="15"/>
  <c r="C29" i="15"/>
  <c r="K28" i="15"/>
  <c r="C28" i="15"/>
  <c r="K27" i="15"/>
  <c r="C27" i="15"/>
  <c r="K26" i="15"/>
  <c r="C26" i="15"/>
  <c r="R25" i="15"/>
  <c r="Q25" i="15"/>
  <c r="P25" i="15"/>
  <c r="O25" i="15"/>
  <c r="N25" i="15"/>
  <c r="M25" i="15"/>
  <c r="L25" i="15"/>
  <c r="L9" i="15" s="1"/>
  <c r="J25" i="15"/>
  <c r="I25" i="15"/>
  <c r="H25" i="15"/>
  <c r="G25" i="15"/>
  <c r="F25" i="15"/>
  <c r="E25" i="15"/>
  <c r="D25" i="15"/>
  <c r="C25" i="15"/>
  <c r="K24" i="15"/>
  <c r="C24" i="15"/>
  <c r="K23" i="15"/>
  <c r="C23" i="15"/>
  <c r="K22" i="15"/>
  <c r="C22" i="15"/>
  <c r="K21" i="15"/>
  <c r="K19" i="15" s="1"/>
  <c r="C21" i="15"/>
  <c r="K20" i="15"/>
  <c r="C20" i="15"/>
  <c r="R19" i="15"/>
  <c r="Q19" i="15"/>
  <c r="P19" i="15"/>
  <c r="O19" i="15"/>
  <c r="N19" i="15"/>
  <c r="M19" i="15"/>
  <c r="L19" i="15"/>
  <c r="J19" i="15"/>
  <c r="I19" i="15"/>
  <c r="H19" i="15"/>
  <c r="G19" i="15"/>
  <c r="F19" i="15"/>
  <c r="E19" i="15"/>
  <c r="D19" i="15"/>
  <c r="C19" i="15"/>
  <c r="K18" i="15"/>
  <c r="C18" i="15"/>
  <c r="K17" i="15"/>
  <c r="C17" i="15"/>
  <c r="K16" i="15"/>
  <c r="C16" i="15"/>
  <c r="K15" i="15"/>
  <c r="C15" i="15"/>
  <c r="K14" i="15"/>
  <c r="C14" i="15"/>
  <c r="R13" i="15"/>
  <c r="Q13" i="15"/>
  <c r="O13" i="15"/>
  <c r="N13" i="15"/>
  <c r="M13" i="15"/>
  <c r="L13" i="15"/>
  <c r="K13" i="15"/>
  <c r="J13" i="15"/>
  <c r="I13" i="15"/>
  <c r="G13" i="15"/>
  <c r="F13" i="15"/>
  <c r="E13" i="15"/>
  <c r="D13" i="15"/>
  <c r="C13" i="15"/>
  <c r="K12" i="15"/>
  <c r="C12" i="15"/>
  <c r="K11" i="15"/>
  <c r="C11" i="15"/>
  <c r="R10" i="15"/>
  <c r="Q10" i="15"/>
  <c r="P10" i="15"/>
  <c r="O10" i="15"/>
  <c r="N10" i="15"/>
  <c r="M10" i="15"/>
  <c r="L10" i="15"/>
  <c r="K10" i="15"/>
  <c r="J10" i="15"/>
  <c r="I10" i="15"/>
  <c r="H10" i="15"/>
  <c r="G10" i="15"/>
  <c r="F10" i="15"/>
  <c r="E10" i="15"/>
  <c r="D10" i="15"/>
  <c r="C10" i="15"/>
  <c r="R9" i="15"/>
  <c r="Q9" i="15"/>
  <c r="P9" i="15"/>
  <c r="O9" i="15"/>
  <c r="N9" i="15"/>
  <c r="M9" i="15"/>
  <c r="J9" i="15"/>
  <c r="I9" i="15"/>
  <c r="H9" i="15"/>
  <c r="G9" i="15"/>
  <c r="F9" i="15"/>
  <c r="E9" i="15"/>
  <c r="D9" i="15"/>
  <c r="C9" i="15"/>
  <c r="R8" i="15"/>
  <c r="P8" i="15"/>
  <c r="N8" i="15"/>
  <c r="F8" i="15"/>
  <c r="D8" i="15"/>
  <c r="R7" i="15"/>
  <c r="P7" i="15"/>
  <c r="N7" i="15"/>
  <c r="F7" i="15"/>
  <c r="D7" i="15"/>
  <c r="C8" i="15" l="1"/>
  <c r="C7" i="15" s="1"/>
  <c r="G8" i="15"/>
  <c r="G7" i="15" s="1"/>
  <c r="O8" i="15"/>
  <c r="O7" i="15" s="1"/>
  <c r="K9" i="15"/>
  <c r="M8" i="15"/>
  <c r="M7" i="15" s="1"/>
  <c r="L8" i="15"/>
  <c r="L7" i="15" s="1"/>
  <c r="K86" i="15"/>
  <c r="J7" i="15"/>
  <c r="F40" i="13"/>
  <c r="E40" i="13"/>
  <c r="D40" i="13" s="1"/>
  <c r="D37" i="13"/>
  <c r="D38" i="13"/>
  <c r="D36" i="13"/>
  <c r="D23" i="13"/>
  <c r="D24" i="13"/>
  <c r="D25" i="13"/>
  <c r="D26" i="13"/>
  <c r="D27" i="13"/>
  <c r="D28" i="13"/>
  <c r="D29" i="13"/>
  <c r="D30" i="13"/>
  <c r="D31" i="13"/>
  <c r="D32" i="13"/>
  <c r="D33" i="13"/>
  <c r="D34" i="13"/>
  <c r="D35" i="13"/>
  <c r="N16" i="14"/>
  <c r="O16" i="14"/>
  <c r="P16" i="14"/>
  <c r="Q16" i="14"/>
  <c r="R16" i="14"/>
  <c r="S16" i="14"/>
  <c r="T16" i="14"/>
  <c r="U16" i="14"/>
  <c r="V16" i="14"/>
  <c r="W16" i="14"/>
  <c r="X16" i="14"/>
  <c r="Y16" i="14"/>
  <c r="Z16" i="14"/>
  <c r="AA16" i="14"/>
  <c r="AB16" i="14"/>
  <c r="D62" i="14"/>
  <c r="E101" i="14"/>
  <c r="D101" i="14"/>
  <c r="F110" i="14"/>
  <c r="F16" i="14"/>
  <c r="G16" i="14"/>
  <c r="H643" i="2"/>
  <c r="H450" i="2"/>
  <c r="L450" i="2"/>
  <c r="H451" i="2"/>
  <c r="L451" i="2"/>
  <c r="H452" i="2"/>
  <c r="L452" i="2"/>
  <c r="H453" i="2"/>
  <c r="L453" i="2"/>
  <c r="H454" i="2"/>
  <c r="L454" i="2"/>
  <c r="H455" i="2"/>
  <c r="L455" i="2"/>
  <c r="H456" i="2"/>
  <c r="L456" i="2"/>
  <c r="H457" i="2"/>
  <c r="L457" i="2"/>
  <c r="H458" i="2"/>
  <c r="L458" i="2"/>
  <c r="H459" i="2"/>
  <c r="L459" i="2"/>
  <c r="H460" i="2"/>
  <c r="L460" i="2"/>
  <c r="H466" i="2"/>
  <c r="L466" i="2"/>
  <c r="H467" i="2"/>
  <c r="L467" i="2"/>
  <c r="H468" i="2"/>
  <c r="L468" i="2"/>
  <c r="H469" i="2"/>
  <c r="L469" i="2"/>
  <c r="H470" i="2"/>
  <c r="L470" i="2"/>
  <c r="H471" i="2"/>
  <c r="L471" i="2"/>
  <c r="H472" i="2"/>
  <c r="L472" i="2"/>
  <c r="H473" i="2"/>
  <c r="L473" i="2"/>
  <c r="H474" i="2"/>
  <c r="L474" i="2"/>
  <c r="H475" i="2"/>
  <c r="L475" i="2"/>
  <c r="H476" i="2"/>
  <c r="L476" i="2"/>
  <c r="E59" i="3"/>
  <c r="F59" i="3" s="1"/>
  <c r="D59" i="3"/>
  <c r="K8" i="15" l="1"/>
  <c r="K7" i="15" s="1"/>
  <c r="AG20" i="14"/>
  <c r="AG74" i="14"/>
  <c r="AF74" i="14"/>
  <c r="AG83" i="14"/>
  <c r="AF83" i="14"/>
  <c r="AG84" i="14"/>
  <c r="AG85" i="14"/>
  <c r="AG86" i="14"/>
  <c r="AG88" i="14"/>
  <c r="AG89" i="14"/>
  <c r="AG90" i="14"/>
  <c r="AF84" i="14"/>
  <c r="F67" i="14"/>
  <c r="G67" i="14"/>
  <c r="M16" i="14"/>
  <c r="U67" i="14"/>
  <c r="T67" i="14"/>
  <c r="AG87" i="14" l="1"/>
  <c r="AE110" i="14"/>
  <c r="AD110" i="14"/>
  <c r="AC110" i="14"/>
  <c r="AB110" i="14"/>
  <c r="AA110" i="14"/>
  <c r="Z110" i="14"/>
  <c r="Y110" i="14"/>
  <c r="X110" i="14"/>
  <c r="W110" i="14"/>
  <c r="V110" i="14"/>
  <c r="U110" i="14"/>
  <c r="T110" i="14"/>
  <c r="S110" i="14"/>
  <c r="R110" i="14"/>
  <c r="Q110" i="14"/>
  <c r="P110" i="14"/>
  <c r="O110" i="14"/>
  <c r="N110" i="14"/>
  <c r="M110" i="14"/>
  <c r="L110" i="14"/>
  <c r="K110" i="14"/>
  <c r="J110" i="14"/>
  <c r="I110" i="14"/>
  <c r="H110" i="14"/>
  <c r="G110" i="14"/>
  <c r="AG109" i="14"/>
  <c r="AF109" i="14"/>
  <c r="AG108" i="14"/>
  <c r="AF108" i="14"/>
  <c r="AG107" i="14"/>
  <c r="AF107" i="14"/>
  <c r="AG106" i="14"/>
  <c r="AF106" i="14"/>
  <c r="AG105" i="14"/>
  <c r="AF105" i="14"/>
  <c r="AG104" i="14"/>
  <c r="AF104" i="14"/>
  <c r="AG103" i="14"/>
  <c r="AF103" i="14"/>
  <c r="AG102" i="14"/>
  <c r="AF102" i="14"/>
  <c r="E110" i="14"/>
  <c r="D110" i="14"/>
  <c r="AG100" i="14"/>
  <c r="AF100" i="14"/>
  <c r="AG99" i="14"/>
  <c r="AF99" i="14"/>
  <c r="AG98" i="14"/>
  <c r="AF98" i="14"/>
  <c r="AG97" i="14"/>
  <c r="AF97" i="14"/>
  <c r="AE91" i="14"/>
  <c r="AD91" i="14"/>
  <c r="AC91" i="14"/>
  <c r="AB91" i="14"/>
  <c r="AA91" i="14"/>
  <c r="Z91" i="14"/>
  <c r="Y91" i="14"/>
  <c r="X91" i="14"/>
  <c r="W91" i="14"/>
  <c r="V91" i="14"/>
  <c r="U91" i="14"/>
  <c r="S91" i="14"/>
  <c r="R91" i="14"/>
  <c r="Q91" i="14"/>
  <c r="P91" i="14"/>
  <c r="O91" i="14"/>
  <c r="N91" i="14"/>
  <c r="M91" i="14"/>
  <c r="L91" i="14"/>
  <c r="K91" i="14"/>
  <c r="J91" i="14"/>
  <c r="I91" i="14"/>
  <c r="H91" i="14"/>
  <c r="G91" i="14"/>
  <c r="F91" i="14"/>
  <c r="AF90" i="14"/>
  <c r="AF89" i="14"/>
  <c r="AF88" i="14"/>
  <c r="AF87" i="14" s="1"/>
  <c r="T91" i="14"/>
  <c r="E87" i="14"/>
  <c r="E91" i="14" s="1"/>
  <c r="D87" i="14"/>
  <c r="D91" i="14" s="1"/>
  <c r="AF86" i="14"/>
  <c r="AF85" i="14"/>
  <c r="AG71" i="14"/>
  <c r="AF71" i="14"/>
  <c r="AG70" i="14"/>
  <c r="AF70" i="14"/>
  <c r="AG69" i="14"/>
  <c r="AF69" i="14"/>
  <c r="AG68" i="14"/>
  <c r="AF68" i="14"/>
  <c r="E67" i="14"/>
  <c r="AG67" i="14" s="1"/>
  <c r="D67" i="14"/>
  <c r="AF67" i="14" s="1"/>
  <c r="AG66" i="14"/>
  <c r="AF66" i="14"/>
  <c r="AG65" i="14"/>
  <c r="AF65" i="14"/>
  <c r="AG64" i="14"/>
  <c r="AF64" i="14"/>
  <c r="AG63" i="14"/>
  <c r="AF63" i="14"/>
  <c r="AG62" i="14"/>
  <c r="AF62" i="14"/>
  <c r="AE62" i="14"/>
  <c r="AE72" i="14" s="1"/>
  <c r="AD62" i="14"/>
  <c r="AD72" i="14" s="1"/>
  <c r="AC62" i="14"/>
  <c r="AC72" i="14" s="1"/>
  <c r="AB62" i="14"/>
  <c r="AB72" i="14" s="1"/>
  <c r="AA62" i="14"/>
  <c r="AA72" i="14" s="1"/>
  <c r="Z62" i="14"/>
  <c r="Z72" i="14" s="1"/>
  <c r="Y62" i="14"/>
  <c r="Y72" i="14" s="1"/>
  <c r="X62" i="14"/>
  <c r="X72" i="14" s="1"/>
  <c r="W62" i="14"/>
  <c r="W72" i="14" s="1"/>
  <c r="V62" i="14"/>
  <c r="V72" i="14" s="1"/>
  <c r="U62" i="14"/>
  <c r="U72" i="14" s="1"/>
  <c r="T62" i="14"/>
  <c r="T72" i="14" s="1"/>
  <c r="S62" i="14"/>
  <c r="S72" i="14" s="1"/>
  <c r="R62" i="14"/>
  <c r="R72" i="14" s="1"/>
  <c r="Q62" i="14"/>
  <c r="Q72" i="14" s="1"/>
  <c r="P62" i="14"/>
  <c r="P72" i="14" s="1"/>
  <c r="O62" i="14"/>
  <c r="O72" i="14" s="1"/>
  <c r="N62" i="14"/>
  <c r="N72" i="14" s="1"/>
  <c r="M62" i="14"/>
  <c r="M72" i="14" s="1"/>
  <c r="L62" i="14"/>
  <c r="L72" i="14" s="1"/>
  <c r="K62" i="14"/>
  <c r="K72" i="14" s="1"/>
  <c r="J62" i="14"/>
  <c r="J72" i="14" s="1"/>
  <c r="I62" i="14"/>
  <c r="I72" i="14" s="1"/>
  <c r="H62" i="14"/>
  <c r="H72" i="14" s="1"/>
  <c r="G62" i="14"/>
  <c r="G72" i="14" s="1"/>
  <c r="F62" i="14"/>
  <c r="F72" i="14" s="1"/>
  <c r="E62" i="14"/>
  <c r="E72" i="14" s="1"/>
  <c r="D72" i="14"/>
  <c r="AE60" i="14"/>
  <c r="AA60" i="14"/>
  <c r="W60" i="14"/>
  <c r="S60" i="14"/>
  <c r="O60" i="14"/>
  <c r="K60" i="14"/>
  <c r="G60" i="14"/>
  <c r="AG59" i="14"/>
  <c r="AF59" i="14"/>
  <c r="AG58" i="14"/>
  <c r="AF58" i="14"/>
  <c r="AG57" i="14"/>
  <c r="AF57" i="14"/>
  <c r="AG56" i="14"/>
  <c r="AF56" i="14"/>
  <c r="AG55" i="14"/>
  <c r="AF55" i="14"/>
  <c r="AG54" i="14"/>
  <c r="AF54" i="14"/>
  <c r="AF53" i="14" s="1"/>
  <c r="AF60" i="14" s="1"/>
  <c r="AE53" i="14"/>
  <c r="AD53" i="14"/>
  <c r="AD60" i="14" s="1"/>
  <c r="AC53" i="14"/>
  <c r="AC60" i="14" s="1"/>
  <c r="AB53" i="14"/>
  <c r="AB60" i="14" s="1"/>
  <c r="AA53" i="14"/>
  <c r="Z53" i="14"/>
  <c r="Z60" i="14" s="1"/>
  <c r="Y53" i="14"/>
  <c r="Y60" i="14" s="1"/>
  <c r="X53" i="14"/>
  <c r="X60" i="14" s="1"/>
  <c r="W53" i="14"/>
  <c r="V53" i="14"/>
  <c r="V60" i="14" s="1"/>
  <c r="U53" i="14"/>
  <c r="U60" i="14" s="1"/>
  <c r="T53" i="14"/>
  <c r="T60" i="14" s="1"/>
  <c r="S53" i="14"/>
  <c r="R53" i="14"/>
  <c r="R60" i="14" s="1"/>
  <c r="Q53" i="14"/>
  <c r="Q60" i="14" s="1"/>
  <c r="P53" i="14"/>
  <c r="P60" i="14" s="1"/>
  <c r="O53" i="14"/>
  <c r="N53" i="14"/>
  <c r="N60" i="14" s="1"/>
  <c r="M53" i="14"/>
  <c r="M60" i="14" s="1"/>
  <c r="L53" i="14"/>
  <c r="L60" i="14" s="1"/>
  <c r="K53" i="14"/>
  <c r="J53" i="14"/>
  <c r="J60" i="14" s="1"/>
  <c r="I53" i="14"/>
  <c r="I60" i="14" s="1"/>
  <c r="H53" i="14"/>
  <c r="H60" i="14" s="1"/>
  <c r="G53" i="14"/>
  <c r="F53" i="14"/>
  <c r="F60" i="14" s="1"/>
  <c r="E53" i="14"/>
  <c r="E60" i="14" s="1"/>
  <c r="D53" i="14"/>
  <c r="D60" i="14" s="1"/>
  <c r="AG48" i="14"/>
  <c r="AF48" i="14"/>
  <c r="AF47" i="14"/>
  <c r="AA47" i="14"/>
  <c r="W47" i="14"/>
  <c r="S47" i="14"/>
  <c r="O47" i="14"/>
  <c r="K47" i="14"/>
  <c r="AG46" i="14"/>
  <c r="AF46" i="14"/>
  <c r="AG45" i="14"/>
  <c r="AF45" i="14"/>
  <c r="AG44" i="14"/>
  <c r="AF44" i="14"/>
  <c r="AG43" i="14"/>
  <c r="AF43" i="14"/>
  <c r="AG42" i="14"/>
  <c r="AF42" i="14"/>
  <c r="AE41" i="14"/>
  <c r="AD41" i="14"/>
  <c r="AC41" i="14"/>
  <c r="AB41" i="14"/>
  <c r="AA41" i="14"/>
  <c r="Z41" i="14"/>
  <c r="Y41" i="14"/>
  <c r="X41" i="14"/>
  <c r="W41" i="14"/>
  <c r="V41" i="14"/>
  <c r="U41" i="14"/>
  <c r="T41" i="14"/>
  <c r="S41" i="14"/>
  <c r="R41" i="14"/>
  <c r="Q41" i="14"/>
  <c r="P41" i="14"/>
  <c r="O41" i="14"/>
  <c r="N41" i="14"/>
  <c r="M41" i="14"/>
  <c r="L41" i="14"/>
  <c r="K41" i="14"/>
  <c r="J41" i="14"/>
  <c r="I41" i="14"/>
  <c r="H41" i="14"/>
  <c r="G41" i="14"/>
  <c r="F41" i="14"/>
  <c r="E41" i="14"/>
  <c r="D41" i="14"/>
  <c r="AG40" i="14"/>
  <c r="AF40" i="14"/>
  <c r="AG39" i="14"/>
  <c r="AF39" i="14"/>
  <c r="AG38" i="14"/>
  <c r="AF38" i="14"/>
  <c r="AG37" i="14"/>
  <c r="AF37" i="14"/>
  <c r="AE36" i="14"/>
  <c r="AD36" i="14"/>
  <c r="AC36" i="14"/>
  <c r="AB36" i="14"/>
  <c r="AA36" i="14"/>
  <c r="Z36" i="14"/>
  <c r="Y36" i="14"/>
  <c r="X36" i="14"/>
  <c r="U36" i="14"/>
  <c r="T36" i="14"/>
  <c r="S36" i="14"/>
  <c r="R36" i="14"/>
  <c r="Q36" i="14"/>
  <c r="P36" i="14"/>
  <c r="O36" i="14"/>
  <c r="N36" i="14"/>
  <c r="M36" i="14"/>
  <c r="L36" i="14"/>
  <c r="G36" i="14"/>
  <c r="F36" i="14"/>
  <c r="E36" i="14"/>
  <c r="D36" i="14"/>
  <c r="AG35" i="14"/>
  <c r="AF35" i="14"/>
  <c r="AG34" i="14"/>
  <c r="AF34" i="14"/>
  <c r="E33" i="14"/>
  <c r="AG33" i="14" s="1"/>
  <c r="D33" i="14"/>
  <c r="AF33" i="14" s="1"/>
  <c r="AG32" i="14"/>
  <c r="AF32" i="14"/>
  <c r="AG31" i="14"/>
  <c r="AF31" i="14"/>
  <c r="AG30" i="14"/>
  <c r="AF30" i="14"/>
  <c r="AG29" i="14"/>
  <c r="AF29" i="14"/>
  <c r="AG28" i="14"/>
  <c r="AF28" i="14"/>
  <c r="AG27" i="14"/>
  <c r="AF27" i="14"/>
  <c r="AG26" i="14"/>
  <c r="AF26" i="14"/>
  <c r="AG25" i="14"/>
  <c r="AF25" i="14"/>
  <c r="AG24" i="14"/>
  <c r="AF24" i="14"/>
  <c r="AG23" i="14"/>
  <c r="AF23" i="14"/>
  <c r="AG22" i="14"/>
  <c r="AF22" i="14"/>
  <c r="AE22" i="14"/>
  <c r="AD22" i="14"/>
  <c r="AC22" i="14"/>
  <c r="AA22" i="14"/>
  <c r="Z22" i="14"/>
  <c r="Z49" i="14" s="1"/>
  <c r="Y22" i="14"/>
  <c r="X22" i="14"/>
  <c r="W22" i="14"/>
  <c r="V22" i="14"/>
  <c r="U22" i="14"/>
  <c r="T22" i="14"/>
  <c r="S22" i="14"/>
  <c r="R22" i="14"/>
  <c r="R49" i="14" s="1"/>
  <c r="Q22" i="14"/>
  <c r="P22" i="14"/>
  <c r="P49" i="14" s="1"/>
  <c r="O22" i="14"/>
  <c r="N22" i="14"/>
  <c r="M22" i="14"/>
  <c r="L22" i="14"/>
  <c r="K22" i="14"/>
  <c r="J22" i="14"/>
  <c r="J49" i="14" s="1"/>
  <c r="I22" i="14"/>
  <c r="H22" i="14"/>
  <c r="H49" i="14" s="1"/>
  <c r="G22" i="14"/>
  <c r="F22" i="14"/>
  <c r="E22" i="14"/>
  <c r="D22" i="14"/>
  <c r="AG21" i="14"/>
  <c r="AF21" i="14"/>
  <c r="AG19" i="14"/>
  <c r="AF19" i="14"/>
  <c r="AG18" i="14"/>
  <c r="AF18" i="14"/>
  <c r="AG17" i="14"/>
  <c r="AF17" i="14"/>
  <c r="AE16" i="14"/>
  <c r="AD16" i="14"/>
  <c r="AC16" i="14"/>
  <c r="AB49" i="14"/>
  <c r="T49" i="14"/>
  <c r="L16" i="14"/>
  <c r="K16" i="14"/>
  <c r="J16" i="14"/>
  <c r="E16" i="14"/>
  <c r="D16" i="14"/>
  <c r="AG15" i="14"/>
  <c r="AF15" i="14"/>
  <c r="AG14" i="14"/>
  <c r="AF14" i="14"/>
  <c r="AG13" i="14"/>
  <c r="AF13" i="14"/>
  <c r="AG12" i="14"/>
  <c r="AF12" i="14"/>
  <c r="AG11" i="14"/>
  <c r="AF11" i="14"/>
  <c r="AE10" i="14"/>
  <c r="AD10" i="14"/>
  <c r="AD49" i="14" s="1"/>
  <c r="AD78" i="14" s="1"/>
  <c r="AC10" i="14"/>
  <c r="AB10" i="14"/>
  <c r="AA10" i="14"/>
  <c r="Z10" i="14"/>
  <c r="Y10" i="14"/>
  <c r="X10" i="14"/>
  <c r="X49" i="14" s="1"/>
  <c r="W10" i="14"/>
  <c r="V10" i="14"/>
  <c r="V49" i="14" s="1"/>
  <c r="V78" i="14" s="1"/>
  <c r="U10" i="14"/>
  <c r="T10" i="14"/>
  <c r="S10" i="14"/>
  <c r="R10" i="14"/>
  <c r="Q10" i="14"/>
  <c r="P10" i="14"/>
  <c r="O10" i="14"/>
  <c r="N10" i="14"/>
  <c r="N49" i="14" s="1"/>
  <c r="N78" i="14" s="1"/>
  <c r="M10" i="14"/>
  <c r="L10" i="14"/>
  <c r="K10" i="14"/>
  <c r="J10" i="14"/>
  <c r="I10" i="14"/>
  <c r="H10" i="14"/>
  <c r="G10" i="14"/>
  <c r="F10" i="14"/>
  <c r="E10" i="14"/>
  <c r="D10" i="14"/>
  <c r="AG9" i="14"/>
  <c r="AF9" i="14"/>
  <c r="AG8" i="14"/>
  <c r="AF8" i="14"/>
  <c r="AF36" i="14" l="1"/>
  <c r="AF41" i="14"/>
  <c r="AF72" i="14"/>
  <c r="AG41" i="14"/>
  <c r="AG36" i="14"/>
  <c r="AF10" i="14"/>
  <c r="AG10" i="14"/>
  <c r="J78" i="14"/>
  <c r="AG111" i="14"/>
  <c r="AG16" i="14"/>
  <c r="AF16" i="14"/>
  <c r="F49" i="14"/>
  <c r="F78" i="14" s="1"/>
  <c r="AB78" i="14"/>
  <c r="R78" i="14"/>
  <c r="L49" i="14"/>
  <c r="L78" i="14" s="1"/>
  <c r="T78" i="14"/>
  <c r="X78" i="14"/>
  <c r="Z78" i="14"/>
  <c r="P78" i="14"/>
  <c r="H78" i="14"/>
  <c r="AF91" i="14"/>
  <c r="D49" i="14"/>
  <c r="D78" i="14" s="1"/>
  <c r="AG53" i="14"/>
  <c r="AG60" i="14" s="1"/>
  <c r="AG72" i="14"/>
  <c r="AG91" i="14"/>
  <c r="E49" i="14"/>
  <c r="E78" i="14" s="1"/>
  <c r="G49" i="14"/>
  <c r="G78" i="14" s="1"/>
  <c r="I49" i="14"/>
  <c r="I78" i="14" s="1"/>
  <c r="K49" i="14"/>
  <c r="K78" i="14" s="1"/>
  <c r="M49" i="14"/>
  <c r="M78" i="14" s="1"/>
  <c r="O49" i="14"/>
  <c r="O78" i="14" s="1"/>
  <c r="Q49" i="14"/>
  <c r="Q78" i="14" s="1"/>
  <c r="S49" i="14"/>
  <c r="S78" i="14" s="1"/>
  <c r="U49" i="14"/>
  <c r="U78" i="14" s="1"/>
  <c r="W49" i="14"/>
  <c r="W78" i="14" s="1"/>
  <c r="Y49" i="14"/>
  <c r="Y78" i="14" s="1"/>
  <c r="AA49" i="14"/>
  <c r="AA78" i="14" s="1"/>
  <c r="AC49" i="14"/>
  <c r="AC78" i="14" s="1"/>
  <c r="AE49" i="14"/>
  <c r="AE78" i="14" s="1"/>
  <c r="AG47" i="14"/>
  <c r="AG101" i="14"/>
  <c r="AG110" i="14" s="1"/>
  <c r="AF101" i="14"/>
  <c r="AF110" i="14" s="1"/>
  <c r="D11" i="13"/>
  <c r="D9" i="13" s="1"/>
  <c r="D15" i="13" s="1"/>
  <c r="AF49" i="14" l="1"/>
  <c r="AF78" i="14" s="1"/>
  <c r="AG49" i="14"/>
  <c r="AG78" i="14" s="1"/>
  <c r="C66" i="3" l="1"/>
  <c r="C59" i="3"/>
  <c r="C47" i="3"/>
  <c r="C41" i="3"/>
  <c r="C34" i="3"/>
  <c r="C40" i="3" s="1"/>
  <c r="C74" i="3"/>
  <c r="C79" i="3"/>
  <c r="C82" i="3"/>
  <c r="C19" i="3"/>
  <c r="C16" i="3"/>
  <c r="C14" i="3"/>
  <c r="C10" i="3"/>
  <c r="C73" i="3" l="1"/>
  <c r="E95" i="3"/>
  <c r="E82" i="3" l="1"/>
  <c r="E79" i="3"/>
  <c r="E74" i="3"/>
  <c r="E66" i="3"/>
  <c r="E64" i="3"/>
  <c r="E47" i="3"/>
  <c r="E41" i="3"/>
  <c r="E34" i="3"/>
  <c r="E19" i="3"/>
  <c r="E16" i="3"/>
  <c r="E14" i="3"/>
  <c r="E10" i="3"/>
  <c r="E90" i="3" l="1"/>
  <c r="E73" i="3"/>
  <c r="E92" i="3"/>
  <c r="E40" i="3"/>
  <c r="E94" i="3"/>
  <c r="D74" i="3" l="1"/>
  <c r="F74" i="3" s="1"/>
  <c r="C95" i="3" l="1"/>
  <c r="K860" i="2"/>
  <c r="J860" i="2"/>
  <c r="I860" i="2"/>
  <c r="G860" i="2"/>
  <c r="F860" i="2"/>
  <c r="E860" i="2"/>
  <c r="L859" i="2"/>
  <c r="H859" i="2"/>
  <c r="L858" i="2"/>
  <c r="H858" i="2"/>
  <c r="L857" i="2"/>
  <c r="H857" i="2"/>
  <c r="L856" i="2"/>
  <c r="H856" i="2"/>
  <c r="L855" i="2"/>
  <c r="H855" i="2"/>
  <c r="L854" i="2"/>
  <c r="H854" i="2"/>
  <c r="L853" i="2"/>
  <c r="H853" i="2"/>
  <c r="L852" i="2"/>
  <c r="H852" i="2"/>
  <c r="L851" i="2"/>
  <c r="H851" i="2"/>
  <c r="L850" i="2"/>
  <c r="H850" i="2"/>
  <c r="L849" i="2"/>
  <c r="H849" i="2"/>
  <c r="K845" i="2"/>
  <c r="J845" i="2"/>
  <c r="I845" i="2"/>
  <c r="G845" i="2"/>
  <c r="F845" i="2"/>
  <c r="E845" i="2"/>
  <c r="L844" i="2"/>
  <c r="H844" i="2"/>
  <c r="L843" i="2"/>
  <c r="H843" i="2"/>
  <c r="L842" i="2"/>
  <c r="H842" i="2"/>
  <c r="L841" i="2"/>
  <c r="H841" i="2"/>
  <c r="L840" i="2"/>
  <c r="H840" i="2"/>
  <c r="L839" i="2"/>
  <c r="H839" i="2"/>
  <c r="L838" i="2"/>
  <c r="H838" i="2"/>
  <c r="L837" i="2"/>
  <c r="H837" i="2"/>
  <c r="L836" i="2"/>
  <c r="H836" i="2"/>
  <c r="L835" i="2"/>
  <c r="H835" i="2"/>
  <c r="L834" i="2"/>
  <c r="H834" i="2"/>
  <c r="L833" i="2"/>
  <c r="H833" i="2"/>
  <c r="K827" i="2"/>
  <c r="J827" i="2"/>
  <c r="I827" i="2"/>
  <c r="G827" i="2"/>
  <c r="F827" i="2"/>
  <c r="E827" i="2"/>
  <c r="L826" i="2"/>
  <c r="H826" i="2"/>
  <c r="L825" i="2"/>
  <c r="H825" i="2"/>
  <c r="L824" i="2"/>
  <c r="H824" i="2"/>
  <c r="L823" i="2"/>
  <c r="H823" i="2"/>
  <c r="L822" i="2"/>
  <c r="H822" i="2"/>
  <c r="L821" i="2"/>
  <c r="H821" i="2"/>
  <c r="L820" i="2"/>
  <c r="H820" i="2"/>
  <c r="L819" i="2"/>
  <c r="H819" i="2"/>
  <c r="L818" i="2"/>
  <c r="H818" i="2"/>
  <c r="L817" i="2"/>
  <c r="H817" i="2"/>
  <c r="L816" i="2"/>
  <c r="H816" i="2"/>
  <c r="K812" i="2"/>
  <c r="J812" i="2"/>
  <c r="I812" i="2"/>
  <c r="G812" i="2"/>
  <c r="F812" i="2"/>
  <c r="E812" i="2"/>
  <c r="L811" i="2"/>
  <c r="H811" i="2"/>
  <c r="L810" i="2"/>
  <c r="H810" i="2"/>
  <c r="L809" i="2"/>
  <c r="H809" i="2"/>
  <c r="L808" i="2"/>
  <c r="H808" i="2"/>
  <c r="L807" i="2"/>
  <c r="H807" i="2"/>
  <c r="L806" i="2"/>
  <c r="H806" i="2"/>
  <c r="L805" i="2"/>
  <c r="H805" i="2"/>
  <c r="L804" i="2"/>
  <c r="H804" i="2"/>
  <c r="L803" i="2"/>
  <c r="H803" i="2"/>
  <c r="L802" i="2"/>
  <c r="H802" i="2"/>
  <c r="L801" i="2"/>
  <c r="H801" i="2"/>
  <c r="K797" i="2"/>
  <c r="J797" i="2"/>
  <c r="I797" i="2"/>
  <c r="G797" i="2"/>
  <c r="F797" i="2"/>
  <c r="E797" i="2"/>
  <c r="L796" i="2"/>
  <c r="H796" i="2"/>
  <c r="L795" i="2"/>
  <c r="H795" i="2"/>
  <c r="L794" i="2"/>
  <c r="H794" i="2"/>
  <c r="L793" i="2"/>
  <c r="H793" i="2"/>
  <c r="L792" i="2"/>
  <c r="H792" i="2"/>
  <c r="L791" i="2"/>
  <c r="H791" i="2"/>
  <c r="L790" i="2"/>
  <c r="H790" i="2"/>
  <c r="L789" i="2"/>
  <c r="H789" i="2"/>
  <c r="L788" i="2"/>
  <c r="H788" i="2"/>
  <c r="L787" i="2"/>
  <c r="H787" i="2"/>
  <c r="L786" i="2"/>
  <c r="H786" i="2"/>
  <c r="K782" i="2"/>
  <c r="J782" i="2"/>
  <c r="I782" i="2"/>
  <c r="G782" i="2"/>
  <c r="F782" i="2"/>
  <c r="E782" i="2"/>
  <c r="L781" i="2"/>
  <c r="H781" i="2"/>
  <c r="L780" i="2"/>
  <c r="H780" i="2"/>
  <c r="L779" i="2"/>
  <c r="H779" i="2"/>
  <c r="L778" i="2"/>
  <c r="H778" i="2"/>
  <c r="L777" i="2"/>
  <c r="H777" i="2"/>
  <c r="L776" i="2"/>
  <c r="H776" i="2"/>
  <c r="L775" i="2"/>
  <c r="H775" i="2"/>
  <c r="L774" i="2"/>
  <c r="H774" i="2"/>
  <c r="L773" i="2"/>
  <c r="H773" i="2"/>
  <c r="L772" i="2"/>
  <c r="H772" i="2"/>
  <c r="L771" i="2"/>
  <c r="H771" i="2"/>
  <c r="H782" i="2" s="1"/>
  <c r="K767" i="2"/>
  <c r="J767" i="2"/>
  <c r="I767" i="2"/>
  <c r="G767" i="2"/>
  <c r="F767" i="2"/>
  <c r="E767" i="2"/>
  <c r="L766" i="2"/>
  <c r="H766" i="2"/>
  <c r="L765" i="2"/>
  <c r="H765" i="2"/>
  <c r="L764" i="2"/>
  <c r="H764" i="2"/>
  <c r="L763" i="2"/>
  <c r="H763" i="2"/>
  <c r="L762" i="2"/>
  <c r="H762" i="2"/>
  <c r="L761" i="2"/>
  <c r="H761" i="2"/>
  <c r="L760" i="2"/>
  <c r="H760" i="2"/>
  <c r="L759" i="2"/>
  <c r="H759" i="2"/>
  <c r="L758" i="2"/>
  <c r="H758" i="2"/>
  <c r="L757" i="2"/>
  <c r="H757" i="2"/>
  <c r="L756" i="2"/>
  <c r="H756" i="2"/>
  <c r="K752" i="2"/>
  <c r="J752" i="2"/>
  <c r="I752" i="2"/>
  <c r="G752" i="2"/>
  <c r="F752" i="2"/>
  <c r="E752" i="2"/>
  <c r="L751" i="2"/>
  <c r="H751" i="2"/>
  <c r="L750" i="2"/>
  <c r="H750" i="2"/>
  <c r="L749" i="2"/>
  <c r="H749" i="2"/>
  <c r="L748" i="2"/>
  <c r="H748" i="2"/>
  <c r="L747" i="2"/>
  <c r="H747" i="2"/>
  <c r="L746" i="2"/>
  <c r="H746" i="2"/>
  <c r="L745" i="2"/>
  <c r="H745" i="2"/>
  <c r="L744" i="2"/>
  <c r="H744" i="2"/>
  <c r="L743" i="2"/>
  <c r="H743" i="2"/>
  <c r="L742" i="2"/>
  <c r="H742" i="2"/>
  <c r="L741" i="2"/>
  <c r="H741" i="2"/>
  <c r="K737" i="2"/>
  <c r="J737" i="2"/>
  <c r="I737" i="2"/>
  <c r="G737" i="2"/>
  <c r="F737" i="2"/>
  <c r="E737" i="2"/>
  <c r="L736" i="2"/>
  <c r="H736" i="2"/>
  <c r="L735" i="2"/>
  <c r="H735" i="2"/>
  <c r="L734" i="2"/>
  <c r="H734" i="2"/>
  <c r="L733" i="2"/>
  <c r="H733" i="2"/>
  <c r="L732" i="2"/>
  <c r="H732" i="2"/>
  <c r="L731" i="2"/>
  <c r="H731" i="2"/>
  <c r="L730" i="2"/>
  <c r="H730" i="2"/>
  <c r="L729" i="2"/>
  <c r="H729" i="2"/>
  <c r="L728" i="2"/>
  <c r="H728" i="2"/>
  <c r="L727" i="2"/>
  <c r="H727" i="2"/>
  <c r="L726" i="2"/>
  <c r="H726" i="2"/>
  <c r="K720" i="2"/>
  <c r="J720" i="2"/>
  <c r="I720" i="2"/>
  <c r="G720" i="2"/>
  <c r="F720" i="2"/>
  <c r="E720" i="2"/>
  <c r="L719" i="2"/>
  <c r="H719" i="2"/>
  <c r="L718" i="2"/>
  <c r="H718" i="2"/>
  <c r="L717" i="2"/>
  <c r="H717" i="2"/>
  <c r="L716" i="2"/>
  <c r="H716" i="2"/>
  <c r="L715" i="2"/>
  <c r="H715" i="2"/>
  <c r="L714" i="2"/>
  <c r="H714" i="2"/>
  <c r="L713" i="2"/>
  <c r="H713" i="2"/>
  <c r="L712" i="2"/>
  <c r="H712" i="2"/>
  <c r="L711" i="2"/>
  <c r="H711" i="2"/>
  <c r="L710" i="2"/>
  <c r="H710" i="2"/>
  <c r="L709" i="2"/>
  <c r="H709" i="2"/>
  <c r="K705" i="2"/>
  <c r="J705" i="2"/>
  <c r="I705" i="2"/>
  <c r="G705" i="2"/>
  <c r="F705" i="2"/>
  <c r="E705" i="2"/>
  <c r="L704" i="2"/>
  <c r="H704" i="2"/>
  <c r="L703" i="2"/>
  <c r="H703" i="2"/>
  <c r="L702" i="2"/>
  <c r="H702" i="2"/>
  <c r="L701" i="2"/>
  <c r="H701" i="2"/>
  <c r="L700" i="2"/>
  <c r="H700" i="2"/>
  <c r="L699" i="2"/>
  <c r="H699" i="2"/>
  <c r="L698" i="2"/>
  <c r="H698" i="2"/>
  <c r="L697" i="2"/>
  <c r="H697" i="2"/>
  <c r="L696" i="2"/>
  <c r="H696" i="2"/>
  <c r="L695" i="2"/>
  <c r="H695" i="2"/>
  <c r="L694" i="2"/>
  <c r="H694" i="2"/>
  <c r="K690" i="2"/>
  <c r="J690" i="2"/>
  <c r="I690" i="2"/>
  <c r="G690" i="2"/>
  <c r="F690" i="2"/>
  <c r="E690" i="2"/>
  <c r="L689" i="2"/>
  <c r="H689" i="2"/>
  <c r="L688" i="2"/>
  <c r="H688" i="2"/>
  <c r="L687" i="2"/>
  <c r="H687" i="2"/>
  <c r="L686" i="2"/>
  <c r="H686" i="2"/>
  <c r="L685" i="2"/>
  <c r="H685" i="2"/>
  <c r="L684" i="2"/>
  <c r="H684" i="2"/>
  <c r="L683" i="2"/>
  <c r="H683" i="2"/>
  <c r="L682" i="2"/>
  <c r="H682" i="2"/>
  <c r="L681" i="2"/>
  <c r="H681" i="2"/>
  <c r="L680" i="2"/>
  <c r="H680" i="2"/>
  <c r="L679" i="2"/>
  <c r="H679" i="2"/>
  <c r="H690" i="2" s="1"/>
  <c r="K675" i="2"/>
  <c r="J675" i="2"/>
  <c r="I675" i="2"/>
  <c r="G675" i="2"/>
  <c r="F675" i="2"/>
  <c r="E675" i="2"/>
  <c r="L674" i="2"/>
  <c r="H674" i="2"/>
  <c r="L673" i="2"/>
  <c r="H673" i="2"/>
  <c r="L672" i="2"/>
  <c r="H672" i="2"/>
  <c r="L671" i="2"/>
  <c r="H671" i="2"/>
  <c r="L670" i="2"/>
  <c r="H670" i="2"/>
  <c r="L669" i="2"/>
  <c r="H669" i="2"/>
  <c r="L668" i="2"/>
  <c r="H668" i="2"/>
  <c r="L667" i="2"/>
  <c r="H667" i="2"/>
  <c r="L666" i="2"/>
  <c r="H666" i="2"/>
  <c r="L665" i="2"/>
  <c r="H665" i="2"/>
  <c r="L664" i="2"/>
  <c r="H664" i="2"/>
  <c r="H675" i="2" s="1"/>
  <c r="K660" i="2"/>
  <c r="J660" i="2"/>
  <c r="I660" i="2"/>
  <c r="G660" i="2"/>
  <c r="F660" i="2"/>
  <c r="E660" i="2"/>
  <c r="L659" i="2"/>
  <c r="H659" i="2"/>
  <c r="L658" i="2"/>
  <c r="H658" i="2"/>
  <c r="L657" i="2"/>
  <c r="H657" i="2"/>
  <c r="L656" i="2"/>
  <c r="H656" i="2"/>
  <c r="L655" i="2"/>
  <c r="H655" i="2"/>
  <c r="L654" i="2"/>
  <c r="H654" i="2"/>
  <c r="L653" i="2"/>
  <c r="H653" i="2"/>
  <c r="L652" i="2"/>
  <c r="H652" i="2"/>
  <c r="L651" i="2"/>
  <c r="H651" i="2"/>
  <c r="L650" i="2"/>
  <c r="H650" i="2"/>
  <c r="L649" i="2"/>
  <c r="H649" i="2"/>
  <c r="H660" i="2" s="1"/>
  <c r="K645" i="2"/>
  <c r="J645" i="2"/>
  <c r="I645" i="2"/>
  <c r="G645" i="2"/>
  <c r="F645" i="2"/>
  <c r="E645" i="2"/>
  <c r="L644" i="2"/>
  <c r="H644" i="2"/>
  <c r="L643" i="2"/>
  <c r="L642" i="2"/>
  <c r="H642" i="2"/>
  <c r="L641" i="2"/>
  <c r="H641" i="2"/>
  <c r="L640" i="2"/>
  <c r="H640" i="2"/>
  <c r="L639" i="2"/>
  <c r="H639" i="2"/>
  <c r="L638" i="2"/>
  <c r="H638" i="2"/>
  <c r="L637" i="2"/>
  <c r="H637" i="2"/>
  <c r="L636" i="2"/>
  <c r="H636" i="2"/>
  <c r="L635" i="2"/>
  <c r="H635" i="2"/>
  <c r="L634" i="2"/>
  <c r="H634" i="2"/>
  <c r="H645" i="2" s="1"/>
  <c r="K630" i="2"/>
  <c r="J630" i="2"/>
  <c r="I630" i="2"/>
  <c r="G630" i="2"/>
  <c r="F630" i="2"/>
  <c r="E630" i="2"/>
  <c r="L629" i="2"/>
  <c r="H629" i="2"/>
  <c r="L628" i="2"/>
  <c r="H628" i="2"/>
  <c r="L627" i="2"/>
  <c r="H627" i="2"/>
  <c r="L626" i="2"/>
  <c r="H626" i="2"/>
  <c r="L625" i="2"/>
  <c r="H625" i="2"/>
  <c r="L624" i="2"/>
  <c r="H624" i="2"/>
  <c r="L623" i="2"/>
  <c r="H623" i="2"/>
  <c r="L622" i="2"/>
  <c r="H622" i="2"/>
  <c r="L621" i="2"/>
  <c r="H621" i="2"/>
  <c r="L620" i="2"/>
  <c r="H620" i="2"/>
  <c r="L619" i="2"/>
  <c r="H619" i="2"/>
  <c r="H630" i="2" s="1"/>
  <c r="K615" i="2"/>
  <c r="J615" i="2"/>
  <c r="I615" i="2"/>
  <c r="G615" i="2"/>
  <c r="F615" i="2"/>
  <c r="E615" i="2"/>
  <c r="L614" i="2"/>
  <c r="H614" i="2"/>
  <c r="L613" i="2"/>
  <c r="H613" i="2"/>
  <c r="L612" i="2"/>
  <c r="H612" i="2"/>
  <c r="L611" i="2"/>
  <c r="H611" i="2"/>
  <c r="L610" i="2"/>
  <c r="H610" i="2"/>
  <c r="L609" i="2"/>
  <c r="H609" i="2"/>
  <c r="L608" i="2"/>
  <c r="H608" i="2"/>
  <c r="L607" i="2"/>
  <c r="H607" i="2"/>
  <c r="L606" i="2"/>
  <c r="H606" i="2"/>
  <c r="L605" i="2"/>
  <c r="H605" i="2"/>
  <c r="L604" i="2"/>
  <c r="H604" i="2"/>
  <c r="H615" i="2" s="1"/>
  <c r="K600" i="2"/>
  <c r="J600" i="2"/>
  <c r="I600" i="2"/>
  <c r="G600" i="2"/>
  <c r="F600" i="2"/>
  <c r="E600" i="2"/>
  <c r="L599" i="2"/>
  <c r="H599" i="2"/>
  <c r="L598" i="2"/>
  <c r="H598" i="2"/>
  <c r="L597" i="2"/>
  <c r="H597" i="2"/>
  <c r="L596" i="2"/>
  <c r="H596" i="2"/>
  <c r="L595" i="2"/>
  <c r="H595" i="2"/>
  <c r="L594" i="2"/>
  <c r="H594" i="2"/>
  <c r="L593" i="2"/>
  <c r="H593" i="2"/>
  <c r="L592" i="2"/>
  <c r="H592" i="2"/>
  <c r="L591" i="2"/>
  <c r="H591" i="2"/>
  <c r="L590" i="2"/>
  <c r="H590" i="2"/>
  <c r="L589" i="2"/>
  <c r="H589" i="2"/>
  <c r="K585" i="2"/>
  <c r="J585" i="2"/>
  <c r="I585" i="2"/>
  <c r="G585" i="2"/>
  <c r="F585" i="2"/>
  <c r="E585" i="2"/>
  <c r="L584" i="2"/>
  <c r="H584" i="2"/>
  <c r="L583" i="2"/>
  <c r="H583" i="2"/>
  <c r="L582" i="2"/>
  <c r="H582" i="2"/>
  <c r="L581" i="2"/>
  <c r="H581" i="2"/>
  <c r="L580" i="2"/>
  <c r="H580" i="2"/>
  <c r="L579" i="2"/>
  <c r="H579" i="2"/>
  <c r="L578" i="2"/>
  <c r="H578" i="2"/>
  <c r="L577" i="2"/>
  <c r="H577" i="2"/>
  <c r="L576" i="2"/>
  <c r="H576" i="2"/>
  <c r="L575" i="2"/>
  <c r="H575" i="2"/>
  <c r="L574" i="2"/>
  <c r="H574" i="2"/>
  <c r="H585" i="2" s="1"/>
  <c r="K568" i="2"/>
  <c r="J568" i="2"/>
  <c r="I568" i="2"/>
  <c r="G568" i="2"/>
  <c r="F568" i="2"/>
  <c r="E568" i="2"/>
  <c r="L567" i="2"/>
  <c r="H567" i="2"/>
  <c r="L566" i="2"/>
  <c r="H566" i="2"/>
  <c r="L565" i="2"/>
  <c r="H565" i="2"/>
  <c r="L564" i="2"/>
  <c r="H564" i="2"/>
  <c r="L563" i="2"/>
  <c r="H563" i="2"/>
  <c r="L562" i="2"/>
  <c r="H562" i="2"/>
  <c r="L561" i="2"/>
  <c r="H561" i="2"/>
  <c r="L560" i="2"/>
  <c r="H560" i="2"/>
  <c r="L559" i="2"/>
  <c r="H559" i="2"/>
  <c r="L558" i="2"/>
  <c r="H558" i="2"/>
  <c r="L557" i="2"/>
  <c r="H557" i="2"/>
  <c r="H568" i="2" s="1"/>
  <c r="K553" i="2"/>
  <c r="J553" i="2"/>
  <c r="I553" i="2"/>
  <c r="G553" i="2"/>
  <c r="F553" i="2"/>
  <c r="E553" i="2"/>
  <c r="L552" i="2"/>
  <c r="H552" i="2"/>
  <c r="L551" i="2"/>
  <c r="H551" i="2"/>
  <c r="L550" i="2"/>
  <c r="H550" i="2"/>
  <c r="L549" i="2"/>
  <c r="H549" i="2"/>
  <c r="L548" i="2"/>
  <c r="H548" i="2"/>
  <c r="L547" i="2"/>
  <c r="H547" i="2"/>
  <c r="L546" i="2"/>
  <c r="H546" i="2"/>
  <c r="L545" i="2"/>
  <c r="H545" i="2"/>
  <c r="L544" i="2"/>
  <c r="H544" i="2"/>
  <c r="L543" i="2"/>
  <c r="H543" i="2"/>
  <c r="L542" i="2"/>
  <c r="H542" i="2"/>
  <c r="H553" i="2" s="1"/>
  <c r="K538" i="2"/>
  <c r="J538" i="2"/>
  <c r="I538" i="2"/>
  <c r="G538" i="2"/>
  <c r="F538" i="2"/>
  <c r="E538" i="2"/>
  <c r="L537" i="2"/>
  <c r="H537" i="2"/>
  <c r="L536" i="2"/>
  <c r="H536" i="2"/>
  <c r="L535" i="2"/>
  <c r="H535" i="2"/>
  <c r="L534" i="2"/>
  <c r="H534" i="2"/>
  <c r="L533" i="2"/>
  <c r="H533" i="2"/>
  <c r="L532" i="2"/>
  <c r="H532" i="2"/>
  <c r="L531" i="2"/>
  <c r="H531" i="2"/>
  <c r="L530" i="2"/>
  <c r="H530" i="2"/>
  <c r="L529" i="2"/>
  <c r="H529" i="2"/>
  <c r="L528" i="2"/>
  <c r="H528" i="2"/>
  <c r="L527" i="2"/>
  <c r="H527" i="2"/>
  <c r="H538" i="2" s="1"/>
  <c r="K523" i="2"/>
  <c r="J523" i="2"/>
  <c r="I523" i="2"/>
  <c r="G523" i="2"/>
  <c r="F523" i="2"/>
  <c r="E523" i="2"/>
  <c r="L522" i="2"/>
  <c r="H522" i="2"/>
  <c r="L521" i="2"/>
  <c r="H521" i="2"/>
  <c r="L520" i="2"/>
  <c r="H520" i="2"/>
  <c r="L519" i="2"/>
  <c r="H519" i="2"/>
  <c r="L518" i="2"/>
  <c r="H518" i="2"/>
  <c r="L517" i="2"/>
  <c r="H517" i="2"/>
  <c r="L516" i="2"/>
  <c r="H516" i="2"/>
  <c r="L515" i="2"/>
  <c r="H515" i="2"/>
  <c r="L514" i="2"/>
  <c r="H514" i="2"/>
  <c r="L513" i="2"/>
  <c r="H513" i="2"/>
  <c r="L512" i="2"/>
  <c r="H512" i="2"/>
  <c r="H523" i="2" s="1"/>
  <c r="K507" i="2"/>
  <c r="J507" i="2"/>
  <c r="I507" i="2"/>
  <c r="G507" i="2"/>
  <c r="F507" i="2"/>
  <c r="E507" i="2"/>
  <c r="L506" i="2"/>
  <c r="H506" i="2"/>
  <c r="L505" i="2"/>
  <c r="H505" i="2"/>
  <c r="L504" i="2"/>
  <c r="H504" i="2"/>
  <c r="L503" i="2"/>
  <c r="H503" i="2"/>
  <c r="L502" i="2"/>
  <c r="H502" i="2"/>
  <c r="L501" i="2"/>
  <c r="H501" i="2"/>
  <c r="L500" i="2"/>
  <c r="H500" i="2"/>
  <c r="L499" i="2"/>
  <c r="H499" i="2"/>
  <c r="L498" i="2"/>
  <c r="H498" i="2"/>
  <c r="L497" i="2"/>
  <c r="H497" i="2"/>
  <c r="L496" i="2"/>
  <c r="H496" i="2"/>
  <c r="K492" i="2"/>
  <c r="J492" i="2"/>
  <c r="I492" i="2"/>
  <c r="G492" i="2"/>
  <c r="F492" i="2"/>
  <c r="E492" i="2"/>
  <c r="L491" i="2"/>
  <c r="H491" i="2"/>
  <c r="L490" i="2"/>
  <c r="H490" i="2"/>
  <c r="L489" i="2"/>
  <c r="H489" i="2"/>
  <c r="L488" i="2"/>
  <c r="H488" i="2"/>
  <c r="L487" i="2"/>
  <c r="H487" i="2"/>
  <c r="L486" i="2"/>
  <c r="H486" i="2"/>
  <c r="L485" i="2"/>
  <c r="H485" i="2"/>
  <c r="L484" i="2"/>
  <c r="H484" i="2"/>
  <c r="L483" i="2"/>
  <c r="H483" i="2"/>
  <c r="L482" i="2"/>
  <c r="H482" i="2"/>
  <c r="L481" i="2"/>
  <c r="H481" i="2"/>
  <c r="K477" i="2"/>
  <c r="J477" i="2"/>
  <c r="I477" i="2"/>
  <c r="G477" i="2"/>
  <c r="F477" i="2"/>
  <c r="E477" i="2"/>
  <c r="H477" i="2"/>
  <c r="K461" i="2"/>
  <c r="J461" i="2"/>
  <c r="I461" i="2"/>
  <c r="G461" i="2"/>
  <c r="F461" i="2"/>
  <c r="E461" i="2"/>
  <c r="K430" i="2"/>
  <c r="J430" i="2"/>
  <c r="I430" i="2"/>
  <c r="G430" i="2"/>
  <c r="F430" i="2"/>
  <c r="E430" i="2"/>
  <c r="L429" i="2"/>
  <c r="H429" i="2"/>
  <c r="L428" i="2"/>
  <c r="H428" i="2"/>
  <c r="L427" i="2"/>
  <c r="H427" i="2"/>
  <c r="L426" i="2"/>
  <c r="H426" i="2"/>
  <c r="L425" i="2"/>
  <c r="H425" i="2"/>
  <c r="L424" i="2"/>
  <c r="H424" i="2"/>
  <c r="L423" i="2"/>
  <c r="H423" i="2"/>
  <c r="L422" i="2"/>
  <c r="H422" i="2"/>
  <c r="L421" i="2"/>
  <c r="H421" i="2"/>
  <c r="L420" i="2"/>
  <c r="H420" i="2"/>
  <c r="L419" i="2"/>
  <c r="H419" i="2"/>
  <c r="H430" i="2" s="1"/>
  <c r="K415" i="2"/>
  <c r="J415" i="2"/>
  <c r="I415" i="2"/>
  <c r="G415" i="2"/>
  <c r="F415" i="2"/>
  <c r="E415" i="2"/>
  <c r="L414" i="2"/>
  <c r="H414" i="2"/>
  <c r="L413" i="2"/>
  <c r="H413" i="2"/>
  <c r="L412" i="2"/>
  <c r="H412" i="2"/>
  <c r="L411" i="2"/>
  <c r="H411" i="2"/>
  <c r="L410" i="2"/>
  <c r="H410" i="2"/>
  <c r="L409" i="2"/>
  <c r="H409" i="2"/>
  <c r="L408" i="2"/>
  <c r="H408" i="2"/>
  <c r="L407" i="2"/>
  <c r="H407" i="2"/>
  <c r="L406" i="2"/>
  <c r="H406" i="2"/>
  <c r="L405" i="2"/>
  <c r="H405" i="2"/>
  <c r="L404" i="2"/>
  <c r="H404" i="2"/>
  <c r="H415" i="2" s="1"/>
  <c r="K400" i="2"/>
  <c r="J400" i="2"/>
  <c r="I400" i="2"/>
  <c r="G400" i="2"/>
  <c r="F400" i="2"/>
  <c r="E400" i="2"/>
  <c r="L399" i="2"/>
  <c r="H399" i="2"/>
  <c r="L398" i="2"/>
  <c r="H398" i="2"/>
  <c r="L397" i="2"/>
  <c r="H397" i="2"/>
  <c r="L396" i="2"/>
  <c r="H396" i="2"/>
  <c r="L395" i="2"/>
  <c r="H395" i="2"/>
  <c r="L394" i="2"/>
  <c r="H394" i="2"/>
  <c r="L393" i="2"/>
  <c r="H393" i="2"/>
  <c r="L392" i="2"/>
  <c r="H392" i="2"/>
  <c r="L391" i="2"/>
  <c r="H391" i="2"/>
  <c r="L390" i="2"/>
  <c r="H390" i="2"/>
  <c r="L389" i="2"/>
  <c r="H389" i="2"/>
  <c r="H400" i="2" s="1"/>
  <c r="K385" i="2"/>
  <c r="J385" i="2"/>
  <c r="I385" i="2"/>
  <c r="L385" i="2" s="1"/>
  <c r="G385" i="2"/>
  <c r="F385" i="2"/>
  <c r="E385" i="2"/>
  <c r="L384" i="2"/>
  <c r="H384" i="2"/>
  <c r="L383" i="2"/>
  <c r="H383" i="2"/>
  <c r="L382" i="2"/>
  <c r="H382" i="2"/>
  <c r="L381" i="2"/>
  <c r="H381" i="2"/>
  <c r="L380" i="2"/>
  <c r="H380" i="2"/>
  <c r="L379" i="2"/>
  <c r="H379" i="2"/>
  <c r="L378" i="2"/>
  <c r="H378" i="2"/>
  <c r="L377" i="2"/>
  <c r="H377" i="2"/>
  <c r="L376" i="2"/>
  <c r="H376" i="2"/>
  <c r="L375" i="2"/>
  <c r="H375" i="2"/>
  <c r="L374" i="2"/>
  <c r="H374" i="2"/>
  <c r="K370" i="2"/>
  <c r="J370" i="2"/>
  <c r="I370" i="2"/>
  <c r="G370" i="2"/>
  <c r="F370" i="2"/>
  <c r="E370" i="2"/>
  <c r="L369" i="2"/>
  <c r="H369" i="2"/>
  <c r="L368" i="2"/>
  <c r="H368" i="2"/>
  <c r="L367" i="2"/>
  <c r="H367" i="2"/>
  <c r="L366" i="2"/>
  <c r="H366" i="2"/>
  <c r="L365" i="2"/>
  <c r="H365" i="2"/>
  <c r="L364" i="2"/>
  <c r="H364" i="2"/>
  <c r="L363" i="2"/>
  <c r="H363" i="2"/>
  <c r="L362" i="2"/>
  <c r="H362" i="2"/>
  <c r="L361" i="2"/>
  <c r="H361" i="2"/>
  <c r="L360" i="2"/>
  <c r="H360" i="2"/>
  <c r="L359" i="2"/>
  <c r="H359" i="2"/>
  <c r="H370" i="2" s="1"/>
  <c r="K355" i="2"/>
  <c r="J355" i="2"/>
  <c r="I355" i="2"/>
  <c r="G355" i="2"/>
  <c r="F355" i="2"/>
  <c r="E355" i="2"/>
  <c r="L354" i="2"/>
  <c r="H354" i="2"/>
  <c r="L353" i="2"/>
  <c r="H353" i="2"/>
  <c r="L352" i="2"/>
  <c r="H352" i="2"/>
  <c r="L351" i="2"/>
  <c r="H351" i="2"/>
  <c r="L350" i="2"/>
  <c r="H350" i="2"/>
  <c r="L349" i="2"/>
  <c r="H349" i="2"/>
  <c r="L348" i="2"/>
  <c r="H348" i="2"/>
  <c r="L347" i="2"/>
  <c r="H347" i="2"/>
  <c r="L346" i="2"/>
  <c r="H346" i="2"/>
  <c r="L345" i="2"/>
  <c r="H345" i="2"/>
  <c r="L344" i="2"/>
  <c r="H344" i="2"/>
  <c r="H355" i="2" s="1"/>
  <c r="K340" i="2"/>
  <c r="J340" i="2"/>
  <c r="I340" i="2"/>
  <c r="G340" i="2"/>
  <c r="F340" i="2"/>
  <c r="E340" i="2"/>
  <c r="L339" i="2"/>
  <c r="H339" i="2"/>
  <c r="L338" i="2"/>
  <c r="H338" i="2"/>
  <c r="L337" i="2"/>
  <c r="H337" i="2"/>
  <c r="L336" i="2"/>
  <c r="H336" i="2"/>
  <c r="L335" i="2"/>
  <c r="H335" i="2"/>
  <c r="L334" i="2"/>
  <c r="H334" i="2"/>
  <c r="L333" i="2"/>
  <c r="H333" i="2"/>
  <c r="L332" i="2"/>
  <c r="H332" i="2"/>
  <c r="L331" i="2"/>
  <c r="H331" i="2"/>
  <c r="L330" i="2"/>
  <c r="H330" i="2"/>
  <c r="L329" i="2"/>
  <c r="H329" i="2"/>
  <c r="K325" i="2"/>
  <c r="J325" i="2"/>
  <c r="I325" i="2"/>
  <c r="G325" i="2"/>
  <c r="F325" i="2"/>
  <c r="E325" i="2"/>
  <c r="L324" i="2"/>
  <c r="H324" i="2"/>
  <c r="L323" i="2"/>
  <c r="H323" i="2"/>
  <c r="L322" i="2"/>
  <c r="H322" i="2"/>
  <c r="L321" i="2"/>
  <c r="H321" i="2"/>
  <c r="L320" i="2"/>
  <c r="H320" i="2"/>
  <c r="L319" i="2"/>
  <c r="H319" i="2"/>
  <c r="L318" i="2"/>
  <c r="H318" i="2"/>
  <c r="L317" i="2"/>
  <c r="H317" i="2"/>
  <c r="L316" i="2"/>
  <c r="H316" i="2"/>
  <c r="L315" i="2"/>
  <c r="H315" i="2"/>
  <c r="L314" i="2"/>
  <c r="H314" i="2"/>
  <c r="H325" i="2" s="1"/>
  <c r="K310" i="2"/>
  <c r="J310" i="2"/>
  <c r="I310" i="2"/>
  <c r="G310" i="2"/>
  <c r="F310" i="2"/>
  <c r="E310" i="2"/>
  <c r="L309" i="2"/>
  <c r="H309" i="2"/>
  <c r="L308" i="2"/>
  <c r="H308" i="2"/>
  <c r="L307" i="2"/>
  <c r="H307" i="2"/>
  <c r="L306" i="2"/>
  <c r="H306" i="2"/>
  <c r="L305" i="2"/>
  <c r="H305" i="2"/>
  <c r="L304" i="2"/>
  <c r="H304" i="2"/>
  <c r="L303" i="2"/>
  <c r="H303" i="2"/>
  <c r="L302" i="2"/>
  <c r="H302" i="2"/>
  <c r="L301" i="2"/>
  <c r="H301" i="2"/>
  <c r="L300" i="2"/>
  <c r="H300" i="2"/>
  <c r="L299" i="2"/>
  <c r="H299" i="2"/>
  <c r="K294" i="2"/>
  <c r="J294" i="2"/>
  <c r="I294" i="2"/>
  <c r="G294" i="2"/>
  <c r="F294" i="2"/>
  <c r="E294" i="2"/>
  <c r="L293" i="2"/>
  <c r="H293" i="2"/>
  <c r="L292" i="2"/>
  <c r="H292" i="2"/>
  <c r="L291" i="2"/>
  <c r="H291" i="2"/>
  <c r="L290" i="2"/>
  <c r="H290" i="2"/>
  <c r="L289" i="2"/>
  <c r="H289" i="2"/>
  <c r="L288" i="2"/>
  <c r="H288" i="2"/>
  <c r="L287" i="2"/>
  <c r="H287" i="2"/>
  <c r="L286" i="2"/>
  <c r="H286" i="2"/>
  <c r="L285" i="2"/>
  <c r="H285" i="2"/>
  <c r="L284" i="2"/>
  <c r="H284" i="2"/>
  <c r="L283" i="2"/>
  <c r="H283" i="2"/>
  <c r="K279" i="2"/>
  <c r="J279" i="2"/>
  <c r="I279" i="2"/>
  <c r="G279" i="2"/>
  <c r="F279" i="2"/>
  <c r="E279" i="2"/>
  <c r="L278" i="2"/>
  <c r="H278" i="2"/>
  <c r="L277" i="2"/>
  <c r="H277" i="2"/>
  <c r="L276" i="2"/>
  <c r="H276" i="2"/>
  <c r="L275" i="2"/>
  <c r="H275" i="2"/>
  <c r="L274" i="2"/>
  <c r="H274" i="2"/>
  <c r="L273" i="2"/>
  <c r="H273" i="2"/>
  <c r="L272" i="2"/>
  <c r="H272" i="2"/>
  <c r="L271" i="2"/>
  <c r="H271" i="2"/>
  <c r="L270" i="2"/>
  <c r="H270" i="2"/>
  <c r="L269" i="2"/>
  <c r="H269" i="2"/>
  <c r="L268" i="2"/>
  <c r="H268" i="2"/>
  <c r="K263" i="2"/>
  <c r="J263" i="2"/>
  <c r="I263" i="2"/>
  <c r="G263" i="2"/>
  <c r="F263" i="2"/>
  <c r="E263" i="2"/>
  <c r="L262" i="2"/>
  <c r="H262" i="2"/>
  <c r="L261" i="2"/>
  <c r="H261" i="2"/>
  <c r="L260" i="2"/>
  <c r="H260" i="2"/>
  <c r="L259" i="2"/>
  <c r="H259" i="2"/>
  <c r="L258" i="2"/>
  <c r="H258" i="2"/>
  <c r="L257" i="2"/>
  <c r="H257" i="2"/>
  <c r="L256" i="2"/>
  <c r="H256" i="2"/>
  <c r="L255" i="2"/>
  <c r="H255" i="2"/>
  <c r="L254" i="2"/>
  <c r="H254" i="2"/>
  <c r="L253" i="2"/>
  <c r="H253" i="2"/>
  <c r="L252" i="2"/>
  <c r="H252" i="2"/>
  <c r="K234" i="2"/>
  <c r="J234" i="2"/>
  <c r="I234" i="2"/>
  <c r="G234" i="2"/>
  <c r="F234" i="2"/>
  <c r="E234" i="2"/>
  <c r="L233" i="2"/>
  <c r="H233" i="2"/>
  <c r="L232" i="2"/>
  <c r="H232" i="2"/>
  <c r="L231" i="2"/>
  <c r="H231" i="2"/>
  <c r="L230" i="2"/>
  <c r="H230" i="2"/>
  <c r="L229" i="2"/>
  <c r="H229" i="2"/>
  <c r="L228" i="2"/>
  <c r="H228" i="2"/>
  <c r="L227" i="2"/>
  <c r="H227" i="2"/>
  <c r="L226" i="2"/>
  <c r="H226" i="2"/>
  <c r="L225" i="2"/>
  <c r="H225" i="2"/>
  <c r="L224" i="2"/>
  <c r="H224" i="2"/>
  <c r="L223" i="2"/>
  <c r="H223" i="2"/>
  <c r="K219" i="2"/>
  <c r="J219" i="2"/>
  <c r="I219" i="2"/>
  <c r="L219" i="2" s="1"/>
  <c r="G219" i="2"/>
  <c r="F219" i="2"/>
  <c r="E219" i="2"/>
  <c r="L218" i="2"/>
  <c r="H218" i="2"/>
  <c r="L217" i="2"/>
  <c r="H217" i="2"/>
  <c r="L216" i="2"/>
  <c r="H216" i="2"/>
  <c r="L215" i="2"/>
  <c r="H215" i="2"/>
  <c r="L214" i="2"/>
  <c r="H214" i="2"/>
  <c r="L212" i="2"/>
  <c r="H212" i="2"/>
  <c r="L211" i="2"/>
  <c r="H211" i="2"/>
  <c r="L210" i="2"/>
  <c r="H210" i="2"/>
  <c r="L209" i="2"/>
  <c r="H209" i="2"/>
  <c r="L208" i="2"/>
  <c r="H208" i="2"/>
  <c r="K204" i="2"/>
  <c r="J204" i="2"/>
  <c r="I204" i="2"/>
  <c r="G204" i="2"/>
  <c r="F204" i="2"/>
  <c r="E204" i="2"/>
  <c r="L203" i="2"/>
  <c r="H203" i="2"/>
  <c r="L202" i="2"/>
  <c r="H202" i="2"/>
  <c r="L201" i="2"/>
  <c r="H201" i="2"/>
  <c r="L200" i="2"/>
  <c r="H200" i="2"/>
  <c r="L199" i="2"/>
  <c r="H199" i="2"/>
  <c r="L198" i="2"/>
  <c r="H198" i="2"/>
  <c r="L197" i="2"/>
  <c r="H197" i="2"/>
  <c r="L196" i="2"/>
  <c r="H196" i="2"/>
  <c r="L195" i="2"/>
  <c r="H195" i="2"/>
  <c r="L194" i="2"/>
  <c r="H194" i="2"/>
  <c r="L193" i="2"/>
  <c r="H193" i="2"/>
  <c r="K189" i="2"/>
  <c r="J189" i="2"/>
  <c r="I189" i="2"/>
  <c r="G189" i="2"/>
  <c r="F189" i="2"/>
  <c r="E189" i="2"/>
  <c r="L188" i="2"/>
  <c r="H188" i="2"/>
  <c r="L187" i="2"/>
  <c r="H187" i="2"/>
  <c r="L186" i="2"/>
  <c r="H186" i="2"/>
  <c r="L185" i="2"/>
  <c r="H185" i="2"/>
  <c r="L184" i="2"/>
  <c r="H184" i="2"/>
  <c r="L183" i="2"/>
  <c r="H183" i="2"/>
  <c r="L182" i="2"/>
  <c r="H182" i="2"/>
  <c r="L181" i="2"/>
  <c r="H181" i="2"/>
  <c r="L180" i="2"/>
  <c r="H180" i="2"/>
  <c r="L179" i="2"/>
  <c r="H179" i="2"/>
  <c r="L178" i="2"/>
  <c r="H178" i="2"/>
  <c r="K174" i="2"/>
  <c r="J174" i="2"/>
  <c r="I174" i="2"/>
  <c r="G174" i="2"/>
  <c r="F174" i="2"/>
  <c r="E174" i="2"/>
  <c r="L173" i="2"/>
  <c r="H173" i="2"/>
  <c r="L172" i="2"/>
  <c r="H172" i="2"/>
  <c r="L171" i="2"/>
  <c r="H171" i="2"/>
  <c r="L170" i="2"/>
  <c r="H170" i="2"/>
  <c r="L169" i="2"/>
  <c r="H169" i="2"/>
  <c r="L168" i="2"/>
  <c r="H168" i="2"/>
  <c r="L167" i="2"/>
  <c r="H167" i="2"/>
  <c r="L166" i="2"/>
  <c r="H166" i="2"/>
  <c r="L165" i="2"/>
  <c r="H165" i="2"/>
  <c r="L164" i="2"/>
  <c r="H164" i="2"/>
  <c r="L163" i="2"/>
  <c r="H163" i="2"/>
  <c r="K159" i="2"/>
  <c r="J159" i="2"/>
  <c r="I159" i="2"/>
  <c r="G159" i="2"/>
  <c r="F159" i="2"/>
  <c r="F264" i="2" s="1"/>
  <c r="E159" i="2"/>
  <c r="L158" i="2"/>
  <c r="H158" i="2"/>
  <c r="L157" i="2"/>
  <c r="H157" i="2"/>
  <c r="L156" i="2"/>
  <c r="H156" i="2"/>
  <c r="L155" i="2"/>
  <c r="H155" i="2"/>
  <c r="L154" i="2"/>
  <c r="H154" i="2"/>
  <c r="L153" i="2"/>
  <c r="H153" i="2"/>
  <c r="L152" i="2"/>
  <c r="H152" i="2"/>
  <c r="L151" i="2"/>
  <c r="H151" i="2"/>
  <c r="L150" i="2"/>
  <c r="H150" i="2"/>
  <c r="L149" i="2"/>
  <c r="H149" i="2"/>
  <c r="L148" i="2"/>
  <c r="H148" i="2"/>
  <c r="K143" i="2"/>
  <c r="J143" i="2"/>
  <c r="I143" i="2"/>
  <c r="G143" i="2"/>
  <c r="F143" i="2"/>
  <c r="E143" i="2"/>
  <c r="L142" i="2"/>
  <c r="H142" i="2"/>
  <c r="L141" i="2"/>
  <c r="H141" i="2"/>
  <c r="L140" i="2"/>
  <c r="H140" i="2"/>
  <c r="L139" i="2"/>
  <c r="H139" i="2"/>
  <c r="L138" i="2"/>
  <c r="H138" i="2"/>
  <c r="L137" i="2"/>
  <c r="H137" i="2"/>
  <c r="L136" i="2"/>
  <c r="H136" i="2"/>
  <c r="L135" i="2"/>
  <c r="H135" i="2"/>
  <c r="L134" i="2"/>
  <c r="H134" i="2"/>
  <c r="L133" i="2"/>
  <c r="H133" i="2"/>
  <c r="L132" i="2"/>
  <c r="H132" i="2"/>
  <c r="K128" i="2"/>
  <c r="J128" i="2"/>
  <c r="I128" i="2"/>
  <c r="G128" i="2"/>
  <c r="F128" i="2"/>
  <c r="E128" i="2"/>
  <c r="L127" i="2"/>
  <c r="H127" i="2"/>
  <c r="L126" i="2"/>
  <c r="H126" i="2"/>
  <c r="L125" i="2"/>
  <c r="H125" i="2"/>
  <c r="L124" i="2"/>
  <c r="H124" i="2"/>
  <c r="L123" i="2"/>
  <c r="H123" i="2"/>
  <c r="L121" i="2"/>
  <c r="H121" i="2"/>
  <c r="L120" i="2"/>
  <c r="H120" i="2"/>
  <c r="L119" i="2"/>
  <c r="H119" i="2"/>
  <c r="L118" i="2"/>
  <c r="H118" i="2"/>
  <c r="L117" i="2"/>
  <c r="H117" i="2"/>
  <c r="K113" i="2"/>
  <c r="J113" i="2"/>
  <c r="I113" i="2"/>
  <c r="G113" i="2"/>
  <c r="F113" i="2"/>
  <c r="E113" i="2"/>
  <c r="L112" i="2"/>
  <c r="H112" i="2"/>
  <c r="L111" i="2"/>
  <c r="H111" i="2"/>
  <c r="L110" i="2"/>
  <c r="H110" i="2"/>
  <c r="L109" i="2"/>
  <c r="H109" i="2"/>
  <c r="L108" i="2"/>
  <c r="H108" i="2"/>
  <c r="L106" i="2"/>
  <c r="H106" i="2"/>
  <c r="L105" i="2"/>
  <c r="H105" i="2"/>
  <c r="L104" i="2"/>
  <c r="H104" i="2"/>
  <c r="L103" i="2"/>
  <c r="H103" i="2"/>
  <c r="L102" i="2"/>
  <c r="H102" i="2"/>
  <c r="H113" i="2" s="1"/>
  <c r="K98" i="2"/>
  <c r="J98" i="2"/>
  <c r="I98" i="2"/>
  <c r="G98" i="2"/>
  <c r="F98" i="2"/>
  <c r="E98" i="2"/>
  <c r="L97" i="2"/>
  <c r="H97" i="2"/>
  <c r="L96" i="2"/>
  <c r="H96" i="2"/>
  <c r="L95" i="2"/>
  <c r="H95" i="2"/>
  <c r="L94" i="2"/>
  <c r="H94" i="2"/>
  <c r="L93" i="2"/>
  <c r="H93" i="2"/>
  <c r="L91" i="2"/>
  <c r="H91" i="2"/>
  <c r="L90" i="2"/>
  <c r="H90" i="2"/>
  <c r="L89" i="2"/>
  <c r="H89" i="2"/>
  <c r="L88" i="2"/>
  <c r="H88" i="2"/>
  <c r="L87" i="2"/>
  <c r="H87" i="2"/>
  <c r="K83" i="2"/>
  <c r="J83" i="2"/>
  <c r="I83" i="2"/>
  <c r="G83" i="2"/>
  <c r="F83" i="2"/>
  <c r="E83" i="2"/>
  <c r="L82" i="2"/>
  <c r="H82" i="2"/>
  <c r="L81" i="2"/>
  <c r="H81" i="2"/>
  <c r="L80" i="2"/>
  <c r="H80" i="2"/>
  <c r="L79" i="2"/>
  <c r="H79" i="2"/>
  <c r="L78" i="2"/>
  <c r="H78" i="2"/>
  <c r="L76" i="2"/>
  <c r="H76" i="2"/>
  <c r="L75" i="2"/>
  <c r="H75" i="2"/>
  <c r="L74" i="2"/>
  <c r="H74" i="2"/>
  <c r="L73" i="2"/>
  <c r="H73" i="2"/>
  <c r="L72" i="2"/>
  <c r="H72" i="2"/>
  <c r="H83" i="2" s="1"/>
  <c r="K67" i="2"/>
  <c r="J67" i="2"/>
  <c r="I67" i="2"/>
  <c r="G67" i="2"/>
  <c r="F67" i="2"/>
  <c r="E67" i="2"/>
  <c r="L66" i="2"/>
  <c r="H66" i="2"/>
  <c r="L65" i="2"/>
  <c r="H65" i="2"/>
  <c r="L64" i="2"/>
  <c r="H64" i="2"/>
  <c r="L63" i="2"/>
  <c r="H63" i="2"/>
  <c r="L62" i="2"/>
  <c r="H62" i="2"/>
  <c r="L60" i="2"/>
  <c r="H60" i="2"/>
  <c r="L59" i="2"/>
  <c r="H59" i="2"/>
  <c r="L58" i="2"/>
  <c r="H58" i="2"/>
  <c r="L57" i="2"/>
  <c r="H57" i="2"/>
  <c r="L56" i="2"/>
  <c r="H56" i="2"/>
  <c r="K50" i="2"/>
  <c r="J50" i="2"/>
  <c r="I50" i="2"/>
  <c r="G50" i="2"/>
  <c r="F50" i="2"/>
  <c r="E50" i="2"/>
  <c r="L49" i="2"/>
  <c r="H49" i="2"/>
  <c r="L48" i="2"/>
  <c r="H48" i="2"/>
  <c r="L47" i="2"/>
  <c r="H47" i="2"/>
  <c r="L46" i="2"/>
  <c r="H46" i="2"/>
  <c r="L45" i="2"/>
  <c r="H45" i="2"/>
  <c r="L44" i="2"/>
  <c r="H44" i="2"/>
  <c r="L43" i="2"/>
  <c r="H43" i="2"/>
  <c r="L42" i="2"/>
  <c r="H42" i="2"/>
  <c r="L41" i="2"/>
  <c r="H41" i="2"/>
  <c r="L40" i="2"/>
  <c r="H40" i="2"/>
  <c r="L39" i="2"/>
  <c r="H39" i="2"/>
  <c r="K35" i="2"/>
  <c r="K68" i="2" s="1"/>
  <c r="J35" i="2"/>
  <c r="I35" i="2"/>
  <c r="I68" i="2" s="1"/>
  <c r="G35" i="2"/>
  <c r="G68" i="2" s="1"/>
  <c r="F35" i="2"/>
  <c r="E35" i="2"/>
  <c r="E68" i="2" s="1"/>
  <c r="L34" i="2"/>
  <c r="H34" i="2"/>
  <c r="L33" i="2"/>
  <c r="H33" i="2"/>
  <c r="L32" i="2"/>
  <c r="H32" i="2"/>
  <c r="L31" i="2"/>
  <c r="H31" i="2"/>
  <c r="L30" i="2"/>
  <c r="H30" i="2"/>
  <c r="L29" i="2"/>
  <c r="H29" i="2"/>
  <c r="L28" i="2"/>
  <c r="H28" i="2"/>
  <c r="L27" i="2"/>
  <c r="H27" i="2"/>
  <c r="L26" i="2"/>
  <c r="H26" i="2"/>
  <c r="L25" i="2"/>
  <c r="H25" i="2"/>
  <c r="L24" i="2"/>
  <c r="L8" i="2" s="1"/>
  <c r="H24" i="2"/>
  <c r="K19" i="2"/>
  <c r="J19" i="2"/>
  <c r="I19" i="2"/>
  <c r="G19" i="2"/>
  <c r="F19" i="2"/>
  <c r="E19" i="2"/>
  <c r="K18" i="2"/>
  <c r="J18" i="2"/>
  <c r="I18" i="2"/>
  <c r="G18" i="2"/>
  <c r="F18" i="2"/>
  <c r="E18" i="2"/>
  <c r="K17" i="2"/>
  <c r="J17" i="2"/>
  <c r="I17" i="2"/>
  <c r="G17" i="2"/>
  <c r="F17" i="2"/>
  <c r="E17" i="2"/>
  <c r="K16" i="2"/>
  <c r="J16" i="2"/>
  <c r="I16" i="2"/>
  <c r="G16" i="2"/>
  <c r="F16" i="2"/>
  <c r="E16" i="2"/>
  <c r="K15" i="2"/>
  <c r="J15" i="2"/>
  <c r="I15" i="2"/>
  <c r="G15" i="2"/>
  <c r="F15" i="2"/>
  <c r="E15" i="2"/>
  <c r="K14" i="2"/>
  <c r="J14" i="2"/>
  <c r="G14" i="2"/>
  <c r="F14" i="2"/>
  <c r="K13" i="2"/>
  <c r="J13" i="2"/>
  <c r="I13" i="2"/>
  <c r="G13" i="2"/>
  <c r="F13" i="2"/>
  <c r="E13" i="2"/>
  <c r="K12" i="2"/>
  <c r="J12" i="2"/>
  <c r="I12" i="2"/>
  <c r="G12" i="2"/>
  <c r="F12" i="2"/>
  <c r="E12" i="2"/>
  <c r="K11" i="2"/>
  <c r="J11" i="2"/>
  <c r="I11" i="2"/>
  <c r="G11" i="2"/>
  <c r="F11" i="2"/>
  <c r="E11" i="2"/>
  <c r="K10" i="2"/>
  <c r="J10" i="2"/>
  <c r="I10" i="2"/>
  <c r="G10" i="2"/>
  <c r="F10" i="2"/>
  <c r="E10" i="2"/>
  <c r="K9" i="2"/>
  <c r="J9" i="2"/>
  <c r="I9" i="2"/>
  <c r="G9" i="2"/>
  <c r="F9" i="2"/>
  <c r="E9" i="2"/>
  <c r="H8" i="2" l="1"/>
  <c r="E722" i="2"/>
  <c r="H35" i="2"/>
  <c r="F462" i="2"/>
  <c r="I462" i="2"/>
  <c r="K462" i="2"/>
  <c r="E462" i="2"/>
  <c r="G462" i="2"/>
  <c r="J462" i="2"/>
  <c r="K144" i="2"/>
  <c r="K295" i="2"/>
  <c r="I862" i="2"/>
  <c r="K862" i="2"/>
  <c r="L11" i="2"/>
  <c r="H12" i="2"/>
  <c r="H14" i="2"/>
  <c r="H16" i="2"/>
  <c r="G144" i="2"/>
  <c r="H159" i="2"/>
  <c r="H174" i="2"/>
  <c r="H189" i="2"/>
  <c r="G295" i="2"/>
  <c r="H340" i="2"/>
  <c r="H600" i="2"/>
  <c r="E862" i="2"/>
  <c r="G862" i="2"/>
  <c r="C92" i="3"/>
  <c r="I144" i="2"/>
  <c r="I295" i="2"/>
  <c r="L340" i="2"/>
  <c r="G570" i="2"/>
  <c r="H507" i="2"/>
  <c r="H11" i="2"/>
  <c r="L12" i="2"/>
  <c r="H15" i="2"/>
  <c r="H17" i="2"/>
  <c r="H98" i="2"/>
  <c r="E144" i="2"/>
  <c r="H128" i="2"/>
  <c r="L174" i="2"/>
  <c r="L189" i="2"/>
  <c r="H219" i="2"/>
  <c r="H234" i="2"/>
  <c r="H279" i="2"/>
  <c r="E295" i="2"/>
  <c r="H385" i="2"/>
  <c r="H461" i="2"/>
  <c r="E570" i="2"/>
  <c r="L600" i="2"/>
  <c r="L705" i="2"/>
  <c r="E829" i="2"/>
  <c r="G829" i="2"/>
  <c r="H845" i="2"/>
  <c r="K570" i="2"/>
  <c r="I829" i="2"/>
  <c r="K829" i="2"/>
  <c r="C90" i="3"/>
  <c r="C94" i="3" s="1"/>
  <c r="L492" i="2"/>
  <c r="H492" i="2"/>
  <c r="L19" i="2"/>
  <c r="H19" i="2"/>
  <c r="H310" i="2"/>
  <c r="H10" i="2"/>
  <c r="K20" i="2"/>
  <c r="L159" i="2"/>
  <c r="F68" i="2"/>
  <c r="J68" i="2"/>
  <c r="L67" i="2"/>
  <c r="H67" i="2"/>
  <c r="L310" i="2"/>
  <c r="L50" i="2"/>
  <c r="J829" i="2"/>
  <c r="F829" i="2"/>
  <c r="H720" i="2"/>
  <c r="H705" i="2"/>
  <c r="J722" i="2"/>
  <c r="F20" i="2"/>
  <c r="H13" i="2"/>
  <c r="L234" i="2"/>
  <c r="J264" i="2"/>
  <c r="L9" i="2"/>
  <c r="L13" i="2"/>
  <c r="L15" i="2"/>
  <c r="L17" i="2"/>
  <c r="G20" i="2"/>
  <c r="L14" i="2"/>
  <c r="L16" i="2"/>
  <c r="L18" i="2"/>
  <c r="H18" i="2"/>
  <c r="H9" i="2"/>
  <c r="L10" i="2"/>
  <c r="H50" i="2"/>
  <c r="H68" i="2" s="1"/>
  <c r="L83" i="2"/>
  <c r="L113" i="2"/>
  <c r="L204" i="2"/>
  <c r="L263" i="2"/>
  <c r="E264" i="2"/>
  <c r="G264" i="2"/>
  <c r="L279" i="2"/>
  <c r="F295" i="2"/>
  <c r="H294" i="2"/>
  <c r="J295" i="2"/>
  <c r="L294" i="2"/>
  <c r="L461" i="2"/>
  <c r="L507" i="2"/>
  <c r="L782" i="2"/>
  <c r="J20" i="2"/>
  <c r="E20" i="2"/>
  <c r="I20" i="2"/>
  <c r="L35" i="2"/>
  <c r="L98" i="2"/>
  <c r="L128" i="2"/>
  <c r="F144" i="2"/>
  <c r="H143" i="2"/>
  <c r="H144" i="2" s="1"/>
  <c r="J144" i="2"/>
  <c r="L143" i="2"/>
  <c r="H204" i="2"/>
  <c r="H263" i="2"/>
  <c r="I264" i="2"/>
  <c r="K264" i="2"/>
  <c r="L325" i="2"/>
  <c r="L355" i="2"/>
  <c r="L370" i="2"/>
  <c r="L400" i="2"/>
  <c r="L415" i="2"/>
  <c r="L430" i="2"/>
  <c r="L477" i="2"/>
  <c r="H570" i="2"/>
  <c r="F570" i="2"/>
  <c r="I570" i="2"/>
  <c r="F722" i="2"/>
  <c r="H752" i="2"/>
  <c r="L752" i="2"/>
  <c r="H812" i="2"/>
  <c r="L812" i="2"/>
  <c r="L523" i="2"/>
  <c r="L538" i="2"/>
  <c r="L553" i="2"/>
  <c r="L568" i="2"/>
  <c r="J570" i="2"/>
  <c r="L585" i="2"/>
  <c r="L615" i="2"/>
  <c r="L630" i="2"/>
  <c r="L645" i="2"/>
  <c r="L660" i="2"/>
  <c r="L675" i="2"/>
  <c r="L690" i="2"/>
  <c r="L720" i="2"/>
  <c r="H737" i="2"/>
  <c r="L737" i="2"/>
  <c r="H767" i="2"/>
  <c r="L767" i="2"/>
  <c r="H797" i="2"/>
  <c r="L797" i="2"/>
  <c r="H827" i="2"/>
  <c r="L827" i="2"/>
  <c r="H860" i="2"/>
  <c r="L860" i="2"/>
  <c r="G722" i="2"/>
  <c r="I722" i="2"/>
  <c r="K722" i="2"/>
  <c r="L845" i="2"/>
  <c r="F862" i="2"/>
  <c r="J862" i="2"/>
  <c r="L462" i="2" l="1"/>
  <c r="H462" i="2"/>
  <c r="H862" i="2"/>
  <c r="H295" i="2"/>
  <c r="K864" i="2"/>
  <c r="H722" i="2"/>
  <c r="J864" i="2"/>
  <c r="H20" i="2"/>
  <c r="G864" i="2"/>
  <c r="H21" i="2"/>
  <c r="E864" i="2"/>
  <c r="H264" i="2"/>
  <c r="L20" i="2"/>
  <c r="I864" i="2"/>
  <c r="L21" i="2"/>
  <c r="L862" i="2"/>
  <c r="L829" i="2"/>
  <c r="L722" i="2"/>
  <c r="L570" i="2"/>
  <c r="L144" i="2"/>
  <c r="L264" i="2"/>
  <c r="F864" i="2"/>
  <c r="H829" i="2"/>
  <c r="L68" i="2"/>
  <c r="L295" i="2"/>
  <c r="H864" i="2" l="1"/>
  <c r="L864" i="2"/>
  <c r="D95" i="3" l="1"/>
  <c r="D82" i="3"/>
  <c r="F82" i="3" s="1"/>
  <c r="D79" i="3"/>
  <c r="F79" i="3" s="1"/>
  <c r="D66" i="3"/>
  <c r="F66" i="3" s="1"/>
  <c r="D64" i="3"/>
  <c r="F64" i="3" s="1"/>
  <c r="D47" i="3"/>
  <c r="F47" i="3" s="1"/>
  <c r="D41" i="3"/>
  <c r="F41" i="3" s="1"/>
  <c r="D34" i="3"/>
  <c r="F34" i="3" s="1"/>
  <c r="D19" i="3"/>
  <c r="F19" i="3" s="1"/>
  <c r="D16" i="3"/>
  <c r="F16" i="3" s="1"/>
  <c r="D14" i="3"/>
  <c r="F14" i="3" s="1"/>
  <c r="D10" i="3"/>
  <c r="F10" i="3" s="1"/>
  <c r="D90" i="3" l="1"/>
  <c r="F90" i="3" s="1"/>
  <c r="D73" i="3"/>
  <c r="F73" i="3" s="1"/>
  <c r="D92" i="3"/>
  <c r="F92" i="3" s="1"/>
  <c r="D40" i="3"/>
  <c r="F40" i="3" s="1"/>
  <c r="D94" i="3" l="1"/>
  <c r="F94" i="3" s="1"/>
</calcChain>
</file>

<file path=xl/sharedStrings.xml><?xml version="1.0" encoding="utf-8"?>
<sst xmlns="http://schemas.openxmlformats.org/spreadsheetml/2006/main" count="2371" uniqueCount="564">
  <si>
    <t>§§</t>
  </si>
  <si>
    <t>код на дейността</t>
  </si>
  <si>
    <t>Издръжка</t>
  </si>
  <si>
    <t>Текущи трансфери, обезщетения и помощи за домакинствата</t>
  </si>
  <si>
    <t xml:space="preserve">Субсидии за нефинансови предприятия </t>
  </si>
  <si>
    <t>Субсидии на организации с нестопанска цел</t>
  </si>
  <si>
    <t>Разходи за членски внос и участие в нетърговски организации и дейности</t>
  </si>
  <si>
    <t>Резерв за непредвидени и неотложни разходи</t>
  </si>
  <si>
    <t>51-52-53</t>
  </si>
  <si>
    <t>Заплати и осигурителни вноски</t>
  </si>
  <si>
    <t>01-02-05</t>
  </si>
  <si>
    <t>"Общинска администрация"</t>
  </si>
  <si>
    <t>Капиталови разходи</t>
  </si>
  <si>
    <t>ВС.</t>
  </si>
  <si>
    <t>РАЗХОДИ В ДЕЙНОСТТА ПО ЕЛЕМЕНТИ</t>
  </si>
  <si>
    <t>§</t>
  </si>
  <si>
    <t>Трудови разходи за персонал</t>
  </si>
  <si>
    <t>"Държ.и общ.служби и дейности по изборите"</t>
  </si>
  <si>
    <t>Всичко за функция "Общи държавни служби"</t>
  </si>
  <si>
    <t>"Общински съвети"</t>
  </si>
  <si>
    <t>"Други дейности по вътрешната сигурност"</t>
  </si>
  <si>
    <t>"Отбранително мобилизационна подготовка"</t>
  </si>
  <si>
    <t>"Превантивна д-ст за намаляване на вр.посл.от бедствия "</t>
  </si>
  <si>
    <t>"Ликвидиране но песл.от стихийни бедствия и произв.аварии"</t>
  </si>
  <si>
    <t>"Доброволни формирования за защита при бедствия"</t>
  </si>
  <si>
    <t>"Целодневни детски градини"</t>
  </si>
  <si>
    <t>"Подготвителна група в училище"</t>
  </si>
  <si>
    <t>"Общообразователни училища"</t>
  </si>
  <si>
    <t>40-00</t>
  </si>
  <si>
    <t>"Проф.паралелки към СОУ"</t>
  </si>
  <si>
    <t>"Международни програми"</t>
  </si>
  <si>
    <t>"Други дейности по образованието"</t>
  </si>
  <si>
    <t>Всичко за функция "Образование"</t>
  </si>
  <si>
    <t>"Здравен кабинет в ДГ и училища"</t>
  </si>
  <si>
    <t>"Др.дейности по здравеопазването"</t>
  </si>
  <si>
    <t>Всичко за функция "Здравеопазване"</t>
  </si>
  <si>
    <t xml:space="preserve">"Домашен социален патронаж" </t>
  </si>
  <si>
    <t>"Клубове на пенсионера и инвалида"</t>
  </si>
  <si>
    <t>"Др.служби и дейности по соц.осигуряване"</t>
  </si>
  <si>
    <t>"Дневни центрове за стари хора"</t>
  </si>
  <si>
    <t>"Водоснабдяване и канализация"</t>
  </si>
  <si>
    <t>"Осветление на улици и площади"</t>
  </si>
  <si>
    <t>"Изграждане и ремонт на улична мрежа"</t>
  </si>
  <si>
    <t>"Др.дейности по жил.строит.БКС и регион.развитие"</t>
  </si>
  <si>
    <t>"Озеленяване"</t>
  </si>
  <si>
    <t>"Чистота"</t>
  </si>
  <si>
    <t>"Други дейности по опазване на околната среда"</t>
  </si>
  <si>
    <t>комунално стопанство и опазване на околната среда"</t>
  </si>
  <si>
    <t xml:space="preserve">Всичко за функция "Жилищно строителство, благоустройство, </t>
  </si>
  <si>
    <t>"Дейности по почивното дело  и соц.отдих"</t>
  </si>
  <si>
    <t>"Спорт за всички"</t>
  </si>
  <si>
    <t>"Спортни бази за спорт за всички"</t>
  </si>
  <si>
    <t>"Читалища"</t>
  </si>
  <si>
    <t>"Музей и худ.галерии с нац. и регионален характер"</t>
  </si>
  <si>
    <t>"Музей и худ.галерии с местен  характер"</t>
  </si>
  <si>
    <t>"Радиотранслационни възли"</t>
  </si>
  <si>
    <t>"Обредни домове и зали"</t>
  </si>
  <si>
    <t>"Градски библиотеки"</t>
  </si>
  <si>
    <t>"Други дейности по културата"</t>
  </si>
  <si>
    <t>Резерв</t>
  </si>
  <si>
    <t>"Др.дейности по селското стоп.,лов и риболов"</t>
  </si>
  <si>
    <t>"Служби и дейн.поддърж.,ремонт и изграждане на пътища"</t>
  </si>
  <si>
    <t>"Др.дейности по трансп.,пътища,пощи,далекосъобщ."</t>
  </si>
  <si>
    <t>"Общински пазари и тържища"</t>
  </si>
  <si>
    <t>"Приюти за безстопанствени животни"</t>
  </si>
  <si>
    <t>"Други дейности по икономиката"</t>
  </si>
  <si>
    <t xml:space="preserve"> РАЗХОДИ - РЕКАПИТУЛАЦИЯ </t>
  </si>
  <si>
    <t>РЕКАПИТУЛАЦИЯ НА ДЕЙНОСТИТЕ ПО ЕЛЕМЕНТИ</t>
  </si>
  <si>
    <t>ОБЩО РАЗХОДИ РЕКАПИТУЛАЦИЯ</t>
  </si>
  <si>
    <t xml:space="preserve">ОБЩО РАЗХОДИ </t>
  </si>
  <si>
    <t xml:space="preserve"> ОБЩО РАЗХОДИ </t>
  </si>
  <si>
    <t>Дофинансирана дейност</t>
  </si>
  <si>
    <t>Държавна дейност</t>
  </si>
  <si>
    <t>Местна дейност</t>
  </si>
  <si>
    <t>Кмет на Община Котел</t>
  </si>
  <si>
    <t>Наименование на параграф</t>
  </si>
  <si>
    <t>І. С ДЪРЖАВЕН ХАРАКТЕР</t>
  </si>
  <si>
    <t>НЕДАНЪЧНИ ПРИХОДИ</t>
  </si>
  <si>
    <t>ПРИХОДИ И ДОХ.ОТ СОБСТВЕНОСТ</t>
  </si>
  <si>
    <t>24-00</t>
  </si>
  <si>
    <t>нетни прих.от прод. на услуги, стоки,пр-ция</t>
  </si>
  <si>
    <t>24-04</t>
  </si>
  <si>
    <t>приходи от наеми на имуществоУВЗ</t>
  </si>
  <si>
    <t>24-05</t>
  </si>
  <si>
    <t>приходи от наеми на земяУВЗ</t>
  </si>
  <si>
    <t>24-06</t>
  </si>
  <si>
    <t>ДРУГИ НЕДАНЪЧНИ ПРИХОДИ</t>
  </si>
  <si>
    <t>36-00</t>
  </si>
  <si>
    <t>получени застрах.обезщетения ДМА</t>
  </si>
  <si>
    <t>36-11</t>
  </si>
  <si>
    <t>Внесени ДДС и др. данъци в/у продажбите</t>
  </si>
  <si>
    <t>37-00</t>
  </si>
  <si>
    <t>37-02</t>
  </si>
  <si>
    <t>Помощи и дарения от страната</t>
  </si>
  <si>
    <t>45-00</t>
  </si>
  <si>
    <t>Субсидии</t>
  </si>
  <si>
    <t>31-00</t>
  </si>
  <si>
    <t>обща допълваща субсидия</t>
  </si>
  <si>
    <t>31-11</t>
  </si>
  <si>
    <t>целеви субсидии за кап.разходи</t>
  </si>
  <si>
    <t>31-13</t>
  </si>
  <si>
    <t>др.получени целеви трансфери</t>
  </si>
  <si>
    <t>31-18</t>
  </si>
  <si>
    <t>31-28</t>
  </si>
  <si>
    <t>31-20</t>
  </si>
  <si>
    <t>61-00</t>
  </si>
  <si>
    <t>88-00</t>
  </si>
  <si>
    <t xml:space="preserve">Друго финансиране </t>
  </si>
  <si>
    <t>93-00</t>
  </si>
  <si>
    <t>Депозите и средства по сметки</t>
  </si>
  <si>
    <t>95-00</t>
  </si>
  <si>
    <t>ІІ. С ОБЩИНСКИ ХАРАКТЕР</t>
  </si>
  <si>
    <t>Патентен данък</t>
  </si>
  <si>
    <t>103</t>
  </si>
  <si>
    <t>Имуществени данъци</t>
  </si>
  <si>
    <t>13-00</t>
  </si>
  <si>
    <t>данък в/у недвижими имоти</t>
  </si>
  <si>
    <t>13-01</t>
  </si>
  <si>
    <t>данък в/у превозните средства</t>
  </si>
  <si>
    <t>13-03</t>
  </si>
  <si>
    <t>13-04</t>
  </si>
  <si>
    <t>туристически данък</t>
  </si>
  <si>
    <t>13-08</t>
  </si>
  <si>
    <t>Други данъци</t>
  </si>
  <si>
    <t>20-00</t>
  </si>
  <si>
    <t>ВСИЧКО 1. ДАНЪЧНИ ПРИХОДИ</t>
  </si>
  <si>
    <t>99-99</t>
  </si>
  <si>
    <t>приходи от наеми на имущество</t>
  </si>
  <si>
    <t>приходи от лихви по текущи банкови сметки</t>
  </si>
  <si>
    <t>24-08</t>
  </si>
  <si>
    <t>приходи от лихви по срочни депозити</t>
  </si>
  <si>
    <t>24-09</t>
  </si>
  <si>
    <t>ОБЩИНСКИ ТАКСИ</t>
  </si>
  <si>
    <t>27-00</t>
  </si>
  <si>
    <t>за ползване на детски градини</t>
  </si>
  <si>
    <t>27-01</t>
  </si>
  <si>
    <t>за ползв.домашен социален патронаж</t>
  </si>
  <si>
    <t>27-04</t>
  </si>
  <si>
    <t>за полз. на пазари, улич.пл., площади</t>
  </si>
  <si>
    <t>27-05</t>
  </si>
  <si>
    <t>за ползване на полудневни детски градини</t>
  </si>
  <si>
    <t>27-06</t>
  </si>
  <si>
    <t>за битови отпадъци</t>
  </si>
  <si>
    <t>27-07</t>
  </si>
  <si>
    <t>за технически услуги</t>
  </si>
  <si>
    <t>27-10</t>
  </si>
  <si>
    <t>за администр.услуги</t>
  </si>
  <si>
    <t>27-11</t>
  </si>
  <si>
    <t>за откупуване на гробни места</t>
  </si>
  <si>
    <t>27-15</t>
  </si>
  <si>
    <t>за притежание на куче</t>
  </si>
  <si>
    <t>27-17</t>
  </si>
  <si>
    <t>други общински такси</t>
  </si>
  <si>
    <t>27-29</t>
  </si>
  <si>
    <t>ГЛОБИ, САНКЦИИ И НАКАЗАТЕЛНИ ЛИХВИ</t>
  </si>
  <si>
    <t>28-00</t>
  </si>
  <si>
    <t>реализирани курсови разлики от валутни операции</t>
  </si>
  <si>
    <t>36-01</t>
  </si>
  <si>
    <t>други неданъчни приходи</t>
  </si>
  <si>
    <t>36-19</t>
  </si>
  <si>
    <t xml:space="preserve">внесен данък върху стоп.дейност </t>
  </si>
  <si>
    <t>ПРИХ.ОТ ПРОД. НА ДЪРЖ. И ОБЩ. ИМУЩ.</t>
  </si>
  <si>
    <t>приходи от продажба на ДМА</t>
  </si>
  <si>
    <t>40-22</t>
  </si>
  <si>
    <t>40-24</t>
  </si>
  <si>
    <t>приходи от продажба на НДА</t>
  </si>
  <si>
    <t>40-30</t>
  </si>
  <si>
    <t>приходи от продажба на земя</t>
  </si>
  <si>
    <t>40-40</t>
  </si>
  <si>
    <t>Приходи от концесии</t>
  </si>
  <si>
    <t>41-00</t>
  </si>
  <si>
    <t>ВСИЧКО 2. НЕДАНЪЧНИ ПРИХОДИ</t>
  </si>
  <si>
    <t>СУБСИДИИ</t>
  </si>
  <si>
    <t>Обща изравнителна субсидия</t>
  </si>
  <si>
    <t>31-12</t>
  </si>
  <si>
    <t>получен трансфер (+)</t>
  </si>
  <si>
    <t>61-01</t>
  </si>
  <si>
    <t>предоставени трансфери (-)</t>
  </si>
  <si>
    <t>61-02</t>
  </si>
  <si>
    <t>62-00</t>
  </si>
  <si>
    <t>62-01</t>
  </si>
  <si>
    <t>62-02</t>
  </si>
  <si>
    <t>64-00</t>
  </si>
  <si>
    <t>76-00</t>
  </si>
  <si>
    <t>Всички приходи с държавен характер</t>
  </si>
  <si>
    <t>І.</t>
  </si>
  <si>
    <t>в т.ч.депозити и средства по сметки</t>
  </si>
  <si>
    <t>Всички приходи с общински характер</t>
  </si>
  <si>
    <t>ІІ.</t>
  </si>
  <si>
    <t>Общи приходи по бюджета:</t>
  </si>
  <si>
    <t>І+ІІ</t>
  </si>
  <si>
    <t>19-00</t>
  </si>
  <si>
    <t>Платени данъци,такси и административни санкции</t>
  </si>
  <si>
    <t>Стипендии</t>
  </si>
  <si>
    <r>
      <t xml:space="preserve">обезщетения и помощи по </t>
    </r>
    <r>
      <rPr>
        <b/>
        <i/>
        <sz val="9"/>
        <rFont val="Times New Roman"/>
        <family val="1"/>
        <charset val="204"/>
      </rPr>
      <t>решение на общинския съвет</t>
    </r>
  </si>
  <si>
    <t>Център за работа с деца на улицата</t>
  </si>
  <si>
    <t>Център за настаняване от семеен тип</t>
  </si>
  <si>
    <t>Програми за временна заетост</t>
  </si>
  <si>
    <t>Центрове за социална рехабилитация и интеграция</t>
  </si>
  <si>
    <t>Домове за деца</t>
  </si>
  <si>
    <t>Трансфери м/у бюджети</t>
  </si>
  <si>
    <t>Трансфери м/у бюджети и сметки за средства от ЕС</t>
  </si>
  <si>
    <t>възстановени трансфери за ЦБ</t>
  </si>
  <si>
    <t>Коста Каранашев</t>
  </si>
  <si>
    <t>"Ресурсно подпомагане"</t>
  </si>
  <si>
    <t>"Други дейности по туризма"-ТИЦ</t>
  </si>
  <si>
    <t xml:space="preserve">наименование на обекта </t>
  </si>
  <si>
    <t>ЦСКР</t>
  </si>
  <si>
    <t>собствени средства</t>
  </si>
  <si>
    <t xml:space="preserve">преходен остатък </t>
  </si>
  <si>
    <t>средства от ЕС</t>
  </si>
  <si>
    <t xml:space="preserve">ОБЩО: </t>
  </si>
  <si>
    <t>51-00</t>
  </si>
  <si>
    <t xml:space="preserve">Основен ремонт на дълготрайни материални активи </t>
  </si>
  <si>
    <t>др.собств.</t>
  </si>
  <si>
    <t>§40</t>
  </si>
  <si>
    <t xml:space="preserve">Придобиване на дълготрайни материални активи </t>
  </si>
  <si>
    <t xml:space="preserve"> Придобиване на нематериални дълготрайни активи</t>
  </si>
  <si>
    <t>Придобиване на земя</t>
  </si>
  <si>
    <t>Придобиване на  земя - за гробищен парк с.Кипилово</t>
  </si>
  <si>
    <t>І.ОБЕКТИ ФИНАНСИРАНИ ОТ БЮДЖЕТА НА ПЪРВОСТЕПЕННИЯ РАЗПОРЕДИТЕЛ</t>
  </si>
  <si>
    <t>ІІ.ОБЕКТИ ФИНАНСИРАНИ ОТ БЮДЖЕТА НА ВТОРОСТЕПЕНЕН РАЗПОРЕДИТЕЛ- "ИСТОРИЧЕСКИ МУЗЕЙ"</t>
  </si>
  <si>
    <t xml:space="preserve">в т.ч. по източници на финансиране </t>
  </si>
  <si>
    <t>Функция "Отбрана и сигурност"</t>
  </si>
  <si>
    <t xml:space="preserve"> Функция "Жилищно строителство, благоустройство, комунално стопанство и опазване на околната среда"</t>
  </si>
  <si>
    <t>Функция "Почивно дело, култура, религиозни дейности"</t>
  </si>
  <si>
    <t>Функция "Икономически дейности и услуги"</t>
  </si>
  <si>
    <t xml:space="preserve">Разходи за лихви </t>
  </si>
  <si>
    <t>29-91</t>
  </si>
  <si>
    <t>Други разходи за лихви към местни лица</t>
  </si>
  <si>
    <t>Функция "Общи държавни служби"</t>
  </si>
  <si>
    <t>нетни прих.от прод. на услуги, стоки,продукция</t>
  </si>
  <si>
    <t>Внесен данък върху прих.от стоп.дейност УВЗ</t>
  </si>
  <si>
    <t>данък в/у придоб.на имоти по дарения и възмезден начин</t>
  </si>
  <si>
    <t xml:space="preserve">приходи от наеми на земя </t>
  </si>
  <si>
    <t>Трансфери от/за ПУДООС</t>
  </si>
  <si>
    <t>възстановени трансфери(субс.)за ЦБ (-)</t>
  </si>
  <si>
    <t>Трансфериот за държавни предпр., включ в консолидираната фискална програма</t>
  </si>
  <si>
    <t>Временни безлихв. заеми м/у бюджети и сметки за средства от ЕС</t>
  </si>
  <si>
    <t>приходи от продажба на трансп.средства</t>
  </si>
  <si>
    <t>Капиталови разходи и капиталов трансфер</t>
  </si>
  <si>
    <t>"Социален асистент"</t>
  </si>
  <si>
    <t>Всичко за функция "Социално осигуряване подпомагане и грижи"</t>
  </si>
  <si>
    <t>Всичко за функция "Отбрана и сигурност"</t>
  </si>
  <si>
    <t>Събрани средства и извършени плащания за сметка на др.бюджети , сметки и фондове</t>
  </si>
  <si>
    <t>Предоставена възмездна финансова помощ</t>
  </si>
  <si>
    <t>72-00</t>
  </si>
  <si>
    <t>Улично осветление с.Жеравна</t>
  </si>
  <si>
    <t>Съоръжение за ограничаване на достъпа на пл."Възраждане"</t>
  </si>
  <si>
    <t>55-00</t>
  </si>
  <si>
    <t>Капиталов трансфер</t>
  </si>
  <si>
    <t>51-52-53-54-55</t>
  </si>
  <si>
    <t>"Център за подкрепа за личностно развитие"</t>
  </si>
  <si>
    <t>ІІІ.ОБЕКТИ ФИНАНСИРАНИ ОТ БЮДЖЕТА НА ВТОРОСТЕПЕНЕН РАЗПОРЕДИТЕЛ- "Отдел СХД"</t>
  </si>
  <si>
    <t>ІV.ОБЕКТИ ФИНАНСИРАНИ ОТ БЮДЖЕТИ НА ВТОРОСТЕПЕННИ РАЗПОРЕДИТЕЛИ-УЧИЛИЩА</t>
  </si>
  <si>
    <t xml:space="preserve"> Функция "Образование"</t>
  </si>
  <si>
    <t>Преливник язовир с.Ябланово</t>
  </si>
  <si>
    <t>Подмяна на дървена дограма с PVC кметство с.Тича</t>
  </si>
  <si>
    <t xml:space="preserve">ППР за извор 2 за допълнително водоснабдяване  м."Черни извори" в землище с.Медвен </t>
  </si>
  <si>
    <t xml:space="preserve">Укрепване  и почистване на участъци на р."Котлешница" в границите на гр.Котел- учасък до  общински имоти с номера по кадастрална карта №39030.501.2012 и №39030.501.2807 до мост на бивше АПК </t>
  </si>
  <si>
    <t>ПРИХОДИ</t>
  </si>
  <si>
    <t>Начален годишен план</t>
  </si>
  <si>
    <t>Показател</t>
  </si>
  <si>
    <t>І.Собствени приходи</t>
  </si>
  <si>
    <t>ІІ.Разходи</t>
  </si>
  <si>
    <t>ІІІ.Трансфери в т.ч.</t>
  </si>
  <si>
    <t>1.Взаимоотношения с ЦБ</t>
  </si>
  <si>
    <t>2.Трансфери</t>
  </si>
  <si>
    <t>2.1 Трансфери м/у бюдж.и сметки за средства от ЕС(+/-)</t>
  </si>
  <si>
    <t>2.2 Трансфери м/у  сметки за средства от ЕС</t>
  </si>
  <si>
    <t xml:space="preserve">4. Времременни безлихвени заеми </t>
  </si>
  <si>
    <t>ІV.Бюджетно салдо І-ІІ+ІІІ</t>
  </si>
  <si>
    <t>Разходи по проекти</t>
  </si>
  <si>
    <t>Проект</t>
  </si>
  <si>
    <t>№   проект</t>
  </si>
  <si>
    <t>срок на изпълнение</t>
  </si>
  <si>
    <t>размер на разходите</t>
  </si>
  <si>
    <t>общо</t>
  </si>
  <si>
    <t>в тч.</t>
  </si>
  <si>
    <t>финансова помощ</t>
  </si>
  <si>
    <t>„Топъл обяд за хората в нужда от Община Котел”</t>
  </si>
  <si>
    <t xml:space="preserve">BG05FMOP001-3.002-0087-C01 </t>
  </si>
  <si>
    <t>"Обучение и заетост на младите хора"</t>
  </si>
  <si>
    <t>№ОЗМ-3-02-11-1413/04.12.2017</t>
  </si>
  <si>
    <t>"Чисти източници на вода за бъдещето на Европа" по програма "Еразъм" - ОУ "Христо Ботев" с.Мокрен</t>
  </si>
  <si>
    <t>Общо разходи по проекти:</t>
  </si>
  <si>
    <t>"Работа"</t>
  </si>
  <si>
    <t>№РР-02-11-301/10.07.2018</t>
  </si>
  <si>
    <t>12 месеца</t>
  </si>
  <si>
    <t xml:space="preserve">BG05M9OP001-2.010-0581-C01 </t>
  </si>
  <si>
    <t>V.Финансиране на бюджетното салдо</t>
  </si>
  <si>
    <t>Приложение №1</t>
  </si>
  <si>
    <t>Приложение №2</t>
  </si>
  <si>
    <t>Прилложение 3</t>
  </si>
  <si>
    <t>РАЗПОРЕДИТЕЛ</t>
  </si>
  <si>
    <t xml:space="preserve">ПРБ </t>
  </si>
  <si>
    <t>ВРБ - СУ "Г.С.Раковски"  гр.Котел</t>
  </si>
  <si>
    <t>Отдел "СХД"</t>
  </si>
  <si>
    <t>ВРБ - ОУ "Св.Св.Кирил и Методии" с.Кипилово</t>
  </si>
  <si>
    <t>ОУ "Хаджи Димитър" с.Соколарци</t>
  </si>
  <si>
    <t>ОУ "Кап.П.Пармаков"  с.Градец</t>
  </si>
  <si>
    <t>ОУ "Г.С.Раковски" с.Пъдарево</t>
  </si>
  <si>
    <t>ОУ                       с.Стрелци</t>
  </si>
  <si>
    <t>ОУ "Д-р П.Берон" с.Филаретово</t>
  </si>
  <si>
    <t>ОУ "Хр.Ботев" с.Мокрен</t>
  </si>
  <si>
    <t xml:space="preserve">ОУ "Хр.Ботев"      с. Тича </t>
  </si>
  <si>
    <t>ВРБ - ОУ "Н.Й.Вапцаров" с.Ябланово</t>
  </si>
  <si>
    <t>Исторически музей</t>
  </si>
  <si>
    <t>I. ПРИХОДИ</t>
  </si>
  <si>
    <t>Уточнен план</t>
  </si>
  <si>
    <t>Отчет</t>
  </si>
  <si>
    <t>под-§§</t>
  </si>
  <si>
    <t>Н А И М Е Н О В А Н И Е    Н А    П Р И Х О Д И Т Е</t>
  </si>
  <si>
    <t>Данък върху доходите на физически лица:</t>
  </si>
  <si>
    <t>Имуществени и други местни данъци :</t>
  </si>
  <si>
    <t>Приходи и доходи от собственост</t>
  </si>
  <si>
    <t>Общински такси</t>
  </si>
  <si>
    <t>Глоби, санкции и наказателни лихви</t>
  </si>
  <si>
    <t>наказателни лихви за занъци</t>
  </si>
  <si>
    <t>Други неданъчни приходи</t>
  </si>
  <si>
    <t xml:space="preserve">Внесени ДДС и други данъци върху продажбите </t>
  </si>
  <si>
    <t>Постъпления от продажба на нефинансови активи (без 40-71)</t>
  </si>
  <si>
    <t>постъпления от продажба на транспортни средства</t>
  </si>
  <si>
    <t>постъпления от продажба на нематериални дълготрайни активи</t>
  </si>
  <si>
    <t>постъпления от продажба на земя</t>
  </si>
  <si>
    <t>Помощи, дарения и други безвъзмездно получени суми от страната</t>
  </si>
  <si>
    <t>I. ОБЩО ПРИХОДИ</t>
  </si>
  <si>
    <t>III ТРАНСФЕРИ - РЕКАПИТУЛАЦИЯ</t>
  </si>
  <si>
    <t>А) ТРАНСФЕРИ (СУБСИДИИ, ВНОСКИ) МЕЖДУ ЦЕНТРАЛНИЯ/РЕПУБЛИКАНСКИЯ БЮДЖЕТ  И  ДРУГИ  БЮДЖЕТИ</t>
  </si>
  <si>
    <t>Получени трансфери (субсидии/вноски) от ЦБ (нето)</t>
  </si>
  <si>
    <t>получени от общини целеви трансфери (субсидии) от ЦБ за капиталови разходи (+)</t>
  </si>
  <si>
    <t>трансфери от ЦБ</t>
  </si>
  <si>
    <t>получени от общини целеви трансфери (субсидии) от ЦБ чрез кодове в СЕБРА</t>
  </si>
  <si>
    <t>III. ОБЩО</t>
  </si>
  <si>
    <t>Б) ТРАНСФЕРИ МЕЖДУ БЮДЖЕТНИ СМЕТКИ И ИЗВЪНБЮДЖЕТНИ ФОНДОВЕ/СМЕТКИ</t>
  </si>
  <si>
    <t>Трансфери (субсидии, вноски) между бюджети (нето)</t>
  </si>
  <si>
    <t>трансфери между бюджети - получени трансфери (+)</t>
  </si>
  <si>
    <t>трансфери между бюджети - предоставени трансфери (-)</t>
  </si>
  <si>
    <t>61-05</t>
  </si>
  <si>
    <t>трансфери от МТСП по програми за осигуряване на заетост</t>
  </si>
  <si>
    <t>61-09</t>
  </si>
  <si>
    <t>вътрешни трансфери в системата на първостепенния разпоредител</t>
  </si>
  <si>
    <t>Трансфери (субсидии, вноски) между бюджетни и извънбюджетни сметки/фондове (нето)</t>
  </si>
  <si>
    <t>- получени трансфери (+)</t>
  </si>
  <si>
    <t>- предоставени трансфери (-)</t>
  </si>
  <si>
    <t>Трансфери от/за държавни предприятия, включени в консолидираната фискална програма</t>
  </si>
  <si>
    <t>IV. ОБЩО</t>
  </si>
  <si>
    <t>В) ВРЕМЕННИ БЕЗЛИХВЕНИ ЗАЕМИ МЕЖДУ ЦЕНТРАЛНИЯ БЮДЖЕТ,  БЮДЖЕТНИ СМЕТКИ  И  ИЗВЪНБЮДЖЕТНИ ФОНДОВЕ И СМЕТКИ</t>
  </si>
  <si>
    <t>Временни безлихвени заеми между бюджети и извънбюджетни сметки/фондове (нето)</t>
  </si>
  <si>
    <t>V. ОБЩО</t>
  </si>
  <si>
    <t>VI. ДЕФИЦИТ / ИЗЛИШЪК =</t>
  </si>
  <si>
    <t>= I.(раздел)-II.(раздел=рекапитулацията от всички дейности)+III.(раздел=рекапитулация от всички трансфери)</t>
  </si>
  <si>
    <t>VII. ОПЕРАЦИИ С ФИНАНСОВИ АКТИВИ И ПАСИВИ - ПОЗИЦИИ</t>
  </si>
  <si>
    <t>НАИМЕНОВАНИЕ НА ПАРАГРАФИТЕ И ПОДПАРАГРАФИТЕ</t>
  </si>
  <si>
    <t>70-00</t>
  </si>
  <si>
    <t>Придобиване на дялове,акции и съучастия</t>
  </si>
  <si>
    <t>Друго финансиране</t>
  </si>
  <si>
    <t>95-11</t>
  </si>
  <si>
    <t>налечности в касата в левове в края на периода</t>
  </si>
  <si>
    <t>VII. ОБЩО ОПЕРАЦИИ С ФИНАНСОВИ АКТИВИ И ПАСИВИ</t>
  </si>
  <si>
    <t>подпа-</t>
  </si>
  <si>
    <t xml:space="preserve">II. РАЗХОДИ - РЕКАПИТУЛАЦИЯ </t>
  </si>
  <si>
    <t>раграфи</t>
  </si>
  <si>
    <t xml:space="preserve">РЕКАПИТУЛАЦИЯ НА ДЕЙНОСТИТЕ </t>
  </si>
  <si>
    <t>Платени данъци, такси и администр.такси</t>
  </si>
  <si>
    <t>29-00</t>
  </si>
  <si>
    <t>Други разходи за лихви</t>
  </si>
  <si>
    <t>42-19</t>
  </si>
  <si>
    <t>§51 §52      §53 §54</t>
  </si>
  <si>
    <t>"Стипендии"</t>
  </si>
  <si>
    <t>II. ОБЩО РАЗХОДИ РЕКАПИТУЛАЦИЯ</t>
  </si>
  <si>
    <t>Уточнен план 30.12.2018 г.</t>
  </si>
  <si>
    <t>Отчет към 30.12.2018 г.</t>
  </si>
  <si>
    <t>Събрани средства и извършени плащания за сметка на др.бюджети сметки и фондове</t>
  </si>
  <si>
    <t>обезщетения и помощи по решение на общинския съвет</t>
  </si>
  <si>
    <t>др.текущи трансфери за домакинства</t>
  </si>
  <si>
    <r>
      <t xml:space="preserve">Депозити и средства по сметки - </t>
    </r>
    <r>
      <rPr>
        <b/>
        <i/>
        <sz val="9"/>
        <rFont val="Times New Roman"/>
        <family val="1"/>
        <charset val="204"/>
      </rPr>
      <t>нето</t>
    </r>
    <r>
      <rPr>
        <b/>
        <sz val="9"/>
        <rFont val="Times New Roman"/>
        <family val="1"/>
        <charset val="204"/>
      </rPr>
      <t xml:space="preserve"> (+/-)    (този параграф се използва и за наличностите на ЦБ в БНБ)</t>
    </r>
  </si>
  <si>
    <r>
      <t>остатък</t>
    </r>
    <r>
      <rPr>
        <sz val="9"/>
        <rFont val="Times New Roman"/>
        <family val="1"/>
        <charset val="204"/>
      </rPr>
      <t xml:space="preserve"> в</t>
    </r>
    <r>
      <rPr>
        <b/>
        <sz val="9"/>
        <rFont val="Times New Roman"/>
        <family val="1"/>
        <charset val="204"/>
      </rPr>
      <t xml:space="preserve"> </t>
    </r>
    <r>
      <rPr>
        <sz val="9"/>
        <rFont val="Times New Roman"/>
        <family val="1"/>
        <charset val="204"/>
      </rPr>
      <t xml:space="preserve">левове </t>
    </r>
    <r>
      <rPr>
        <b/>
        <sz val="9"/>
        <rFont val="Times New Roman"/>
        <family val="1"/>
        <charset val="204"/>
      </rPr>
      <t>по сметки</t>
    </r>
    <r>
      <rPr>
        <sz val="9"/>
        <rFont val="Times New Roman"/>
        <family val="1"/>
        <charset val="204"/>
      </rPr>
      <t xml:space="preserve"> от</t>
    </r>
    <r>
      <rPr>
        <b/>
        <i/>
        <sz val="9"/>
        <rFont val="Times New Roman"/>
        <family val="1"/>
        <charset val="204"/>
      </rPr>
      <t xml:space="preserve"> предходния период</t>
    </r>
    <r>
      <rPr>
        <sz val="9"/>
        <rFont val="Times New Roman"/>
        <family val="1"/>
        <charset val="204"/>
      </rPr>
      <t xml:space="preserve"> (+)</t>
    </r>
  </si>
  <si>
    <r>
      <t>наличност</t>
    </r>
    <r>
      <rPr>
        <sz val="9"/>
        <rFont val="Times New Roman"/>
        <family val="1"/>
        <charset val="204"/>
      </rPr>
      <t xml:space="preserve"> в левове </t>
    </r>
    <r>
      <rPr>
        <b/>
        <sz val="9"/>
        <rFont val="Times New Roman"/>
        <family val="1"/>
        <charset val="204"/>
      </rPr>
      <t>по сметки</t>
    </r>
    <r>
      <rPr>
        <sz val="9"/>
        <rFont val="Times New Roman"/>
        <family val="1"/>
        <charset val="204"/>
      </rPr>
      <t xml:space="preserve"> в </t>
    </r>
    <r>
      <rPr>
        <b/>
        <i/>
        <sz val="9"/>
        <rFont val="Times New Roman"/>
        <family val="1"/>
        <charset val="204"/>
      </rPr>
      <t>края на периода</t>
    </r>
    <r>
      <rPr>
        <sz val="9"/>
        <rFont val="Times New Roman"/>
        <family val="1"/>
        <charset val="204"/>
      </rPr>
      <t xml:space="preserve"> (-)</t>
    </r>
  </si>
  <si>
    <r>
      <t>обща  субсидия и други трансфери за държавни  дейности</t>
    </r>
    <r>
      <rPr>
        <sz val="9"/>
        <rFont val="Times New Roman"/>
        <family val="1"/>
        <charset val="204"/>
      </rPr>
      <t xml:space="preserve"> от ЦБ за общини (+)</t>
    </r>
  </si>
  <si>
    <r>
      <t>обща изравнителна субсидия и други трансфери за местни дейности</t>
    </r>
    <r>
      <rPr>
        <sz val="9"/>
        <rFont val="Times New Roman"/>
        <family val="1"/>
        <charset val="204"/>
      </rPr>
      <t xml:space="preserve"> от ЦБ за общини (+)</t>
    </r>
  </si>
  <si>
    <r>
      <t>окончателен годишен (</t>
    </r>
    <r>
      <rPr>
        <b/>
        <i/>
        <sz val="9"/>
        <rFont val="Times New Roman"/>
        <family val="1"/>
        <charset val="204"/>
      </rPr>
      <t>патентен</t>
    </r>
    <r>
      <rPr>
        <sz val="9"/>
        <rFont val="Times New Roman"/>
        <family val="1"/>
        <charset val="204"/>
      </rPr>
      <t>) данък</t>
    </r>
  </si>
  <si>
    <r>
      <t xml:space="preserve">данък върху </t>
    </r>
    <r>
      <rPr>
        <b/>
        <i/>
        <sz val="9"/>
        <rFont val="Times New Roman"/>
        <family val="1"/>
        <charset val="204"/>
      </rPr>
      <t>недвижими имоти</t>
    </r>
  </si>
  <si>
    <r>
      <t xml:space="preserve">данък върху </t>
    </r>
    <r>
      <rPr>
        <b/>
        <i/>
        <sz val="9"/>
        <rFont val="Times New Roman"/>
        <family val="1"/>
        <charset val="204"/>
      </rPr>
      <t>превозните средства</t>
    </r>
  </si>
  <si>
    <r>
      <t xml:space="preserve">данък при придобиване на имущество по </t>
    </r>
    <r>
      <rPr>
        <b/>
        <i/>
        <sz val="9"/>
        <rFont val="Times New Roman"/>
        <family val="1"/>
        <charset val="204"/>
      </rPr>
      <t>дарения и възмезден начин</t>
    </r>
  </si>
  <si>
    <r>
      <t xml:space="preserve">нетни приходи от продажби на </t>
    </r>
    <r>
      <rPr>
        <b/>
        <i/>
        <sz val="9"/>
        <rFont val="Times New Roman"/>
        <family val="1"/>
        <charset val="204"/>
      </rPr>
      <t>услуги, стоки и продукция</t>
    </r>
  </si>
  <si>
    <r>
      <t xml:space="preserve">приходи от </t>
    </r>
    <r>
      <rPr>
        <b/>
        <i/>
        <sz val="9"/>
        <rFont val="Times New Roman"/>
        <family val="1"/>
        <charset val="204"/>
      </rPr>
      <t>наеми на имущество</t>
    </r>
  </si>
  <si>
    <r>
      <t xml:space="preserve">приходи от </t>
    </r>
    <r>
      <rPr>
        <b/>
        <i/>
        <sz val="9"/>
        <rFont val="Times New Roman"/>
        <family val="1"/>
        <charset val="204"/>
      </rPr>
      <t>наеми на земя</t>
    </r>
  </si>
  <si>
    <r>
      <t xml:space="preserve">приходи от </t>
    </r>
    <r>
      <rPr>
        <b/>
        <i/>
        <sz val="9"/>
        <rFont val="Times New Roman"/>
        <family val="1"/>
        <charset val="204"/>
      </rPr>
      <t>лихви</t>
    </r>
    <r>
      <rPr>
        <sz val="9"/>
        <rFont val="Times New Roman"/>
        <family val="1"/>
        <charset val="204"/>
      </rPr>
      <t xml:space="preserve"> по текущи банкови </t>
    </r>
    <r>
      <rPr>
        <b/>
        <i/>
        <sz val="9"/>
        <rFont val="Times New Roman"/>
        <family val="1"/>
        <charset val="204"/>
      </rPr>
      <t>сметки</t>
    </r>
  </si>
  <si>
    <r>
      <t xml:space="preserve">за ползване на </t>
    </r>
    <r>
      <rPr>
        <b/>
        <i/>
        <sz val="9"/>
        <rFont val="Times New Roman"/>
        <family val="1"/>
        <charset val="204"/>
      </rPr>
      <t>детски градини</t>
    </r>
  </si>
  <si>
    <r>
      <t xml:space="preserve">за ползване на </t>
    </r>
    <r>
      <rPr>
        <b/>
        <i/>
        <sz val="9"/>
        <rFont val="Times New Roman"/>
        <family val="1"/>
        <charset val="204"/>
      </rPr>
      <t>домашен социален патронаж</t>
    </r>
    <r>
      <rPr>
        <sz val="9"/>
        <rFont val="Times New Roman"/>
        <family val="1"/>
        <charset val="204"/>
      </rPr>
      <t xml:space="preserve"> и други общински </t>
    </r>
    <r>
      <rPr>
        <b/>
        <i/>
        <sz val="9"/>
        <rFont val="Times New Roman"/>
        <family val="1"/>
        <charset val="204"/>
      </rPr>
      <t>социални услуги</t>
    </r>
  </si>
  <si>
    <r>
      <t xml:space="preserve">за ползване на </t>
    </r>
    <r>
      <rPr>
        <b/>
        <i/>
        <sz val="9"/>
        <rFont val="Times New Roman"/>
        <family val="1"/>
        <charset val="204"/>
      </rPr>
      <t>пазари</t>
    </r>
    <r>
      <rPr>
        <sz val="9"/>
        <rFont val="Times New Roman"/>
        <family val="1"/>
        <charset val="204"/>
      </rPr>
      <t>, тържища, панаири, тротоари, улични платна и др.</t>
    </r>
  </si>
  <si>
    <r>
      <t>за ползване</t>
    </r>
    <r>
      <rPr>
        <b/>
        <i/>
        <sz val="9"/>
        <rFont val="Times New Roman"/>
        <family val="1"/>
        <charset val="204"/>
      </rPr>
      <t xml:space="preserve"> на полудневни детски градини</t>
    </r>
  </si>
  <si>
    <r>
      <t xml:space="preserve">за </t>
    </r>
    <r>
      <rPr>
        <b/>
        <i/>
        <sz val="9"/>
        <rFont val="Times New Roman"/>
        <family val="1"/>
        <charset val="204"/>
      </rPr>
      <t>битови отпадъци</t>
    </r>
  </si>
  <si>
    <r>
      <t xml:space="preserve">за </t>
    </r>
    <r>
      <rPr>
        <b/>
        <i/>
        <sz val="9"/>
        <rFont val="Times New Roman"/>
        <family val="1"/>
        <charset val="204"/>
      </rPr>
      <t>технически услуги</t>
    </r>
  </si>
  <si>
    <r>
      <t xml:space="preserve">за </t>
    </r>
    <r>
      <rPr>
        <b/>
        <i/>
        <sz val="9"/>
        <rFont val="Times New Roman"/>
        <family val="1"/>
        <charset val="204"/>
      </rPr>
      <t>административни услуги</t>
    </r>
  </si>
  <si>
    <r>
      <t xml:space="preserve">за </t>
    </r>
    <r>
      <rPr>
        <b/>
        <i/>
        <sz val="9"/>
        <rFont val="Times New Roman"/>
        <family val="1"/>
        <charset val="204"/>
      </rPr>
      <t>откупуване на гробни места</t>
    </r>
  </si>
  <si>
    <r>
      <t>за</t>
    </r>
    <r>
      <rPr>
        <b/>
        <i/>
        <sz val="9"/>
        <rFont val="Times New Roman"/>
        <family val="1"/>
        <charset val="204"/>
      </rPr>
      <t xml:space="preserve"> притежаване на куче</t>
    </r>
  </si>
  <si>
    <r>
      <t>други</t>
    </r>
    <r>
      <rPr>
        <sz val="9"/>
        <rFont val="Times New Roman"/>
        <family val="1"/>
        <charset val="204"/>
      </rPr>
      <t xml:space="preserve"> общински такси</t>
    </r>
  </si>
  <si>
    <r>
      <t>глоби</t>
    </r>
    <r>
      <rPr>
        <sz val="9"/>
        <rFont val="Times New Roman"/>
        <family val="1"/>
        <charset val="204"/>
      </rPr>
      <t>,</t>
    </r>
    <r>
      <rPr>
        <i/>
        <sz val="9"/>
        <rFont val="Times New Roman"/>
        <family val="1"/>
        <charset val="204"/>
      </rPr>
      <t xml:space="preserve"> </t>
    </r>
    <r>
      <rPr>
        <sz val="9"/>
        <rFont val="Times New Roman"/>
        <family val="1"/>
        <charset val="204"/>
      </rPr>
      <t>санкции, неустойки, наказателни лихви, обезщетения и начети</t>
    </r>
  </si>
  <si>
    <r>
      <t>други</t>
    </r>
    <r>
      <rPr>
        <sz val="9"/>
        <rFont val="Times New Roman"/>
        <family val="1"/>
        <charset val="204"/>
      </rPr>
      <t xml:space="preserve"> неданъчни приходи</t>
    </r>
  </si>
  <si>
    <r>
      <t xml:space="preserve">внесен </t>
    </r>
    <r>
      <rPr>
        <i/>
        <sz val="9"/>
        <rFont val="Times New Roman"/>
        <family val="1"/>
        <charset val="204"/>
      </rPr>
      <t>данък върху приходите от стопанска дейност</t>
    </r>
    <r>
      <rPr>
        <sz val="9"/>
        <rFont val="Times New Roman"/>
        <family val="1"/>
        <charset val="204"/>
      </rPr>
      <t xml:space="preserve"> на бюджетните предприятия (-)</t>
    </r>
  </si>
  <si>
    <r>
      <t xml:space="preserve">постъпления от продажба на </t>
    </r>
    <r>
      <rPr>
        <b/>
        <i/>
        <sz val="9"/>
        <rFont val="Times New Roman"/>
        <family val="1"/>
        <charset val="204"/>
      </rPr>
      <t>сгради</t>
    </r>
  </si>
  <si>
    <r>
      <t xml:space="preserve">текущи и капиталови </t>
    </r>
    <r>
      <rPr>
        <sz val="9"/>
        <rFont val="Times New Roman"/>
        <family val="1"/>
        <charset val="204"/>
      </rPr>
      <t xml:space="preserve">дарения, помощи и други безвъзмездно получени суми </t>
    </r>
    <r>
      <rPr>
        <b/>
        <i/>
        <sz val="9"/>
        <rFont val="Times New Roman"/>
        <family val="1"/>
        <charset val="204"/>
      </rPr>
      <t>от страната</t>
    </r>
  </si>
  <si>
    <t>забележка по к.13 (§40,  концесия, ТБО, др.собств.)</t>
  </si>
  <si>
    <t>забележка по к.15</t>
  </si>
  <si>
    <t>Приложение №5</t>
  </si>
  <si>
    <t xml:space="preserve"> Отчет на приходите по бюджета на Община Котел към 31.12.2019 г.</t>
  </si>
  <si>
    <t>ПО БЮДЖЕТ 2019 Г.</t>
  </si>
  <si>
    <t>Отчет към 31.12.2019 г.</t>
  </si>
  <si>
    <t>Уточнен годишен план 31.12.2019</t>
  </si>
  <si>
    <t>36-10</t>
  </si>
  <si>
    <t>приходи от други вноски</t>
  </si>
  <si>
    <t xml:space="preserve">        </t>
  </si>
  <si>
    <t>Уточнен план към 31.12.2019</t>
  </si>
  <si>
    <t>Отчет към 31.12.2019</t>
  </si>
  <si>
    <t>ОТЧЕТ НА ПРИХОДИТЕ И РАЗХОДИТЕ ПО   РАЗПОРЕДИТЕЛИ  КЪМ 31.12.2019 Г.</t>
  </si>
  <si>
    <t xml:space="preserve"> </t>
  </si>
  <si>
    <t>ОСП "Озеленяване и благоустояване"</t>
  </si>
  <si>
    <t>42-14</t>
  </si>
  <si>
    <t>Отчет на  сметките за средства от ЕС и други  ЕС към 31.12.2019 г.</t>
  </si>
  <si>
    <t>Отчет 31.12.2019г.</t>
  </si>
  <si>
    <t>2019 г.</t>
  </si>
  <si>
    <t>собствен принос</t>
  </si>
  <si>
    <t>ОСП "Озеленяване и благоусттрояване"
социалноздравен център за жителите на община Котел."</t>
  </si>
  <si>
    <t>№ОЗМ-ХУ-02-11-263/04.12.2018</t>
  </si>
  <si>
    <t>24 месеца</t>
  </si>
  <si>
    <t>"Обучение и заетост "</t>
  </si>
  <si>
    <t>№ОЗ-ХУ-02-11-150/05.12.2018</t>
  </si>
  <si>
    <t>№ОЗ-ХУ-02-11-2331/18.01.2019</t>
  </si>
  <si>
    <t>"Рехабилитация на на съществуващи улици, тротоарни настилки  и съоръжения към тях в гр.Котел"</t>
  </si>
  <si>
    <t>20/07/2/0//00602</t>
  </si>
  <si>
    <t>"Изграждане, реконструкция и/или рехабилитация на водоснабдителни системи и съоръжения в агломерации с под 2000 ж. в Община Котел"</t>
  </si>
  <si>
    <t>20/7/2/0/00644</t>
  </si>
  <si>
    <t>Наименование на проекта:„Интегриран подход за социално-икономическа интеграция на маргинализираните групи в община Котел”
социалноздравен център за жителите на община Котел."</t>
  </si>
  <si>
    <t xml:space="preserve">BG05M9OP001-2.070-0001-С01 </t>
  </si>
  <si>
    <t>до 01.11.2020</t>
  </si>
  <si>
    <t>Наименование на проекта:Предоставяне на патронажни грижи в общините Котел и Твърдица</t>
  </si>
  <si>
    <t>BG05M9OP001-2.040-0079-С01</t>
  </si>
  <si>
    <t>до 01.07.2020</t>
  </si>
  <si>
    <t>"Нов-шанс"-ОУ с.Градец</t>
  </si>
  <si>
    <t>Наименование на проекта:"Активно приобщаване" - ДГ-Кипилово,ДГ-Пъдарево,ДГ-Филаретово, ДГ-Мокрен, ДГ-Котел, ДГ-Ябланово, ОУ-Градец, СУ-Котел</t>
  </si>
  <si>
    <t>BG05M2OP001-3.005-0004</t>
  </si>
  <si>
    <t>BG05M2OP001-2.011-0001</t>
  </si>
  <si>
    <t>Наименование на проекта:"Подкрепа за успех" - училища</t>
  </si>
  <si>
    <t>"Квалификация за професионално развитие" - училища</t>
  </si>
  <si>
    <t>ИНВЕСТИЦИОННА ПРОГРАМА 2019 Г.</t>
  </si>
  <si>
    <t>РАЗЧЕТ ЗА ФИНАНСИРАНЕ НА КАПИТАЛОВИТЕ РАЗХОДИ ЗА 2019 Г.</t>
  </si>
  <si>
    <t>Става  към м.12.2019</t>
  </si>
  <si>
    <t>Отчет към  м.12.2019</t>
  </si>
  <si>
    <t xml:space="preserve">Уточнен план   </t>
  </si>
  <si>
    <t>др.   Източници   §31-11      §31-18    §61-04     §64-01</t>
  </si>
  <si>
    <t>„Реконструкция и/или ремонт на Административна, делова сграда (бивша БНБ), гр. Котел, п.к.8970, ул. „Алеко Богориди” № 1,  и общинска сграда находяща се на пл."Възраждане   в които се предоставят обществени услуги, с цел подобряване на енергийна им ефективност”</t>
  </si>
  <si>
    <t>ЦСКР 2018</t>
  </si>
  <si>
    <t>Възстановяване на дясна  предпазна дига  на р."Луда Камчия" и изровен участък от земеделска земя  в землището на с.Градец2018 пмс</t>
  </si>
  <si>
    <t xml:space="preserve">31-18  </t>
  </si>
  <si>
    <t>Възстановяване на асфатова настилка по ул."Иглика" , ул."Калина" и ул."Кръстьо Раковски" гр.Котел-ПМС 357/19.12.2019</t>
  </si>
  <si>
    <t>Аварийно възстановяване на подпорни стени на р."Черна" в с.Тича - ПМС 96/25.04.2019 г.31-18</t>
  </si>
  <si>
    <t>„ОР на северно чело  на покрив на сграда -1 на ДГ“Дъга“ гр.Котел“</t>
  </si>
  <si>
    <t>Частична подмяна на дограма на ОУ "Христо Ботев с.Мокрен</t>
  </si>
  <si>
    <t>Основен ремонт на част от сграда  на бившето Начално училище  в с.Малко село</t>
  </si>
  <si>
    <t>ОР на част от сграда на ОУ „Хр.Ботев“ с.Тича</t>
  </si>
  <si>
    <t>ОР тоалетна ОУ „Г.С.Раковски“ с.Пъдарево</t>
  </si>
  <si>
    <t>ОР  ул."Люляк" с.Ябланово- отводняване дъждовни води</t>
  </si>
  <si>
    <t>"Рехабилитация  на съществуващи улици, тротоарни настилки  и съоръжения към тях в гр.Котел"</t>
  </si>
  <si>
    <t>ОР ул."Стара планина" о.т.436-693  с.Ябланово</t>
  </si>
  <si>
    <t>ОР ул."Сакар" о.т.433-436  с.Ябланово</t>
  </si>
  <si>
    <t>ОР ул."Христо Ботев"о.т. 71-70  с.Ябланово</t>
  </si>
  <si>
    <t>ОР ул."Оборише" о.т.170-160  с.Ябланово</t>
  </si>
  <si>
    <t>ОР ул."Котленски проход" о.т. 170-164 асфалтиране о.т.164-144-143/ чакълиране о.т.164-160-148-150 чакълиране о.т.158-153 чакълиране / с.Ябланово</t>
  </si>
  <si>
    <t>ОР ул."Ст.Божилчев"о.т.  177-175 до о.т.27-13 с.Мокрен</t>
  </si>
  <si>
    <t>ОР ул."Велчо Чанков"о.т.  152-153 до о.т.143  с.Мокрен</t>
  </si>
  <si>
    <t>ОР ул.Москва"о.т. 115-116 до о.т.119-121 с.Пъдарево</t>
  </si>
  <si>
    <t>ОР ул. „Първи май“   о.т. 35   с.Пъдарево</t>
  </si>
  <si>
    <t xml:space="preserve">ОР  ул. „Ив. Нончев“ о.т.  105 -103   с. Тича  </t>
  </si>
  <si>
    <t xml:space="preserve">ОР ул. „Ж. Кръстев“о.т.  47 -48 до о.т.90-93  в с. Тича </t>
  </si>
  <si>
    <t xml:space="preserve">ОР  ул. „Софроний“ /бетонова/о.т.  56-65  с. Тича  </t>
  </si>
  <si>
    <t xml:space="preserve">ОР ул. „Горски пътник“ /бетонова/ о.т.  48-50 до о.т.51-40 с. Тича  </t>
  </si>
  <si>
    <t>ОР ул."Кокиче"  о.т.  31 о.т.35 чакълиране с.Тича</t>
  </si>
  <si>
    <t>ОР ул."Иван Вазов"о.т.29-30-31 до о.т. 32-33-34  с.Тича - чакълиране</t>
  </si>
  <si>
    <t xml:space="preserve">ОР  ул. „С. Филаретов“ о.т.  69-73 -25-19 о.т. 82-88   с. Филаретово  </t>
  </si>
  <si>
    <t xml:space="preserve">ОР ул. „Младост“ о.т.  14-38 ,асфалтиране от о. т. 38-39-15, чакълиране /   с. Филаретово </t>
  </si>
  <si>
    <t xml:space="preserve">ОР  ул. „Петър Берон“ о.т.  14-53  с. Филаретово  </t>
  </si>
  <si>
    <t xml:space="preserve">ОР ул. „Паисий“ о.т.  44-46 до о.т.47   с. Филаретово  </t>
  </si>
  <si>
    <t xml:space="preserve">ОР  на Главна улица -о.т.  11-10 до о.т.7-6 с. Стрелци  </t>
  </si>
  <si>
    <t xml:space="preserve">ОР  на Главна улица -о.т.  22-24 до о.т.27 - 28 с. Стрелци  </t>
  </si>
  <si>
    <t xml:space="preserve">ОР  ул. „Х. Димитър“ о.т.  35-50 до о.т.65 -74 с. Кипилово </t>
  </si>
  <si>
    <t>ОР улица към гробищен парк  М.село о.т.51-89-90-92</t>
  </si>
  <si>
    <t xml:space="preserve">ОР улица с.Соколарци -о.т. 109-107-97 до о.т.95-85-65 </t>
  </si>
  <si>
    <t>ОР улица с.Соколарци - о.т. 52-54-53-128-31 до о.т. 28-19</t>
  </si>
  <si>
    <t>ОР ул "П.Хитов" о.т. 76-71 до о.т. 70 с.Нейково</t>
  </si>
  <si>
    <t>ОР улица в кв."Изток" о.т.283-291 с.Градец</t>
  </si>
  <si>
    <t>ОР улица в  кв."Запад" о.т.331-336-332-261 с.Градец</t>
  </si>
  <si>
    <t>ОР ул."Д.Ганев" о.т.200-195-151 с.Градец</t>
  </si>
  <si>
    <t>ОР ул."Вида " о.т.459 -457 до о.т 456 – 458  гр.Котел</t>
  </si>
  <si>
    <t>ОР ул."Ветрила" о.т.457-602 до о.т.604-597 гр.Котел</t>
  </si>
  <si>
    <t>ОР ул."Проф.Г.Генов" о.т.87-492-12  до о.т.14-15-730 гр.Котел</t>
  </si>
  <si>
    <t>ОР ул."Раковска"-о.т.249-316 до о.т. 715-231 гр.Котел</t>
  </si>
  <si>
    <t>3226 ЦСКР 2018 38090 - §40</t>
  </si>
  <si>
    <t>3226 ЦСКР 2018 35077 - §40</t>
  </si>
  <si>
    <t>ОР ул."Сава Огнянов" о.т.316-318-319 до о.т.322-323 гр.Котел</t>
  </si>
  <si>
    <t>Основен ремонт улица о.т.11-13 в кв."Изток" гр.Котел</t>
  </si>
  <si>
    <t>Основен ремонт улица о.т.58-47 и о.т.45-46 в кв."Изток" гр.Котел</t>
  </si>
  <si>
    <t>ОР ул."Ген.Столетов" о.т.219-704 до о.т.220 гр.Котел</t>
  </si>
  <si>
    <t>Ремонт и рехабилитация на улична мрежа на територията на община Котел-ПМС 348/18.12.2019</t>
  </si>
  <si>
    <t>ОР 2 ет.на общинска сграда , находяща се на ул."Раковски" /УПК/</t>
  </si>
  <si>
    <t>ОР канализация къща-музей " Йордан Йовков" с.Жеравна</t>
  </si>
  <si>
    <t>ОР каменен зид на ограда къща-музей " Йордан Йовков" с.Жеравна</t>
  </si>
  <si>
    <t>Разширяване на  гробищен парк с.Мокрен ППР</t>
  </si>
  <si>
    <t>Разширяване на  гробищен парк с.Кипилово ППР</t>
  </si>
  <si>
    <t>Частична подмяна на дограма на Общинска библиотека гр.Котел</t>
  </si>
  <si>
    <t>„Основен ремонт на източно чело на покрив на читалище с.Мокрен“</t>
  </si>
  <si>
    <t>Подмяна на главно разпределително табло управление освотление,климатици, захранващи линии към под табла на читалище "Съгласие-Напредък" гр.Котел</t>
  </si>
  <si>
    <t>Укрепване на свлачище  на път с.Нейково-гр.Елена /II-48 Котел-Градец/, границите на ОБщина Сливен2018</t>
  </si>
  <si>
    <t>Укрепване на свлачище  на ул."Захари Стоянов" с.Медвен2018</t>
  </si>
  <si>
    <t xml:space="preserve"> Социално осигуряване, подпомагане и грижи</t>
  </si>
  <si>
    <t>Лек автомобил проект BG05M90P001-2.040-0079-C01</t>
  </si>
  <si>
    <t>Ямокопател за ОСП Проект BG05M90P001-2.010-0581-C01</t>
  </si>
  <si>
    <t>Ремарке за ОСП Проект BG05M90P001-2.010-0581-C01</t>
  </si>
  <si>
    <t>3372 ЦСКР 2018</t>
  </si>
  <si>
    <t>Пречиствателна станция  за питейна вода гр.Котел и АН СН ПСПВ 5206</t>
  </si>
  <si>
    <t>9540 ЦСКР 2018   605395 61-01</t>
  </si>
  <si>
    <t>20000 ЦСКР 2018    800 ЦСКР 2017</t>
  </si>
  <si>
    <t>Детска площадка с.Кипилово</t>
  </si>
  <si>
    <t>Автомобил пикап за БКС</t>
  </si>
  <si>
    <t>Прикачен инвентар за трактор  /фреза, брана, ремарке-самосфал/</t>
  </si>
  <si>
    <t>Прътов моторен трион</t>
  </si>
  <si>
    <t>Изграждане на чешма в централна градска част гр.Котел</t>
  </si>
  <si>
    <t>било:Беседка с.Филаретово / става:Беседки в населени места на Община Котел- 4 бр.</t>
  </si>
  <si>
    <t>Храсторез-2 бр.</t>
  </si>
  <si>
    <t>Комбинирано детско съоръжение-ПУДООС</t>
  </si>
  <si>
    <t>Тротоарни пътеки-алеи-ПУДООС</t>
  </si>
  <si>
    <t>Беседка Кипилово-ПУДООС</t>
  </si>
  <si>
    <t>Гребло за сняг</t>
  </si>
  <si>
    <t>Опесъчител</t>
  </si>
  <si>
    <t>Изграждане на спортна площадка в гр.Котел</t>
  </si>
  <si>
    <t>1328-др.собств.    11000-§40</t>
  </si>
  <si>
    <t>Изграждане на спортна площадка в с.Ябланово</t>
  </si>
  <si>
    <t>Спортни уреди-силов уред за бицепс , силов уред за гръб</t>
  </si>
  <si>
    <t>Изграждане на с-ма за видеонаблюдение ПНМ</t>
  </si>
  <si>
    <t>Стоков пазар с.Ябланово- ППР и СМР</t>
  </si>
  <si>
    <t>21009 ЦСКР 2018    103400 §40</t>
  </si>
  <si>
    <t>„Дървени къщи за базар“-5бр. НОВ</t>
  </si>
  <si>
    <t>ОУП община Котел</t>
  </si>
  <si>
    <t>Развитие на туристическите атракции на територията на Община Котел</t>
  </si>
  <si>
    <t>ПП - Finereader -ИМ</t>
  </si>
  <si>
    <t>Функция "Социално осигуряване, подпомагане и грижи"</t>
  </si>
  <si>
    <t>Климатик ЦНСТ</t>
  </si>
  <si>
    <t>Климатици ОУ с.Градец</t>
  </si>
  <si>
    <t>Палцева косачка ОУ Ябланово</t>
  </si>
  <si>
    <t>Безжична WiFi мрежа -ОУ Ябланово</t>
  </si>
  <si>
    <t>Компютърна система ОУ Градец</t>
  </si>
  <si>
    <t>система WiFi  ОУ Тича</t>
  </si>
  <si>
    <t>система WiFi  ОУ Мокрен</t>
  </si>
  <si>
    <t>% изпълнение к.5/к.4</t>
  </si>
  <si>
    <t>"Личен  асистент"</t>
  </si>
  <si>
    <t xml:space="preserve">Всичко за функция "Култура, спорт, почивни дейности и  </t>
  </si>
  <si>
    <t>религиозно дело"</t>
  </si>
  <si>
    <t xml:space="preserve">Всичко за функция "Икономически дейности и услуги"  </t>
  </si>
  <si>
    <t xml:space="preserve">Всичко за функция "Разходи некласифицирани в другите функции"  </t>
  </si>
  <si>
    <t>забележка по к.5 (§40,  концесия, ТБО, др.собств.)</t>
  </si>
  <si>
    <t>забележка по к.7</t>
  </si>
  <si>
    <t>ОБЩО  ЗА ОБЩИНА КОТЕЛ    КЪМ 31.12.2019 Г.</t>
  </si>
  <si>
    <t xml:space="preserve"> ОТЧЕТ  НА РАЗХОДИТЕ ПО БЮДЖЕТА НА ОБЩИНА КОТЕЛ КЪМ 31.12.2019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</si>
</sst>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quot;-&quot;0#"/>
    <numFmt numFmtId="165" formatCode="0.0"/>
    <numFmt numFmtId="166" formatCode="00&quot;-&quot;0#"/>
    <numFmt numFmtId="167" formatCode="#,##0_ ;\-#,##0\ "/>
  </numFmts>
  <fonts count="40">
    <font>
      <sz val="11"/>
      <color theme="1"/>
      <name val="Calibri"/>
      <family val="2"/>
      <charset val="204"/>
      <scheme val="minor"/>
    </font>
    <font>
      <sz val="10"/>
      <name val="Hebar"/>
      <charset val="204"/>
    </font>
    <font>
      <sz val="10"/>
      <name val="Arial"/>
      <family val="2"/>
      <charset val="204"/>
    </font>
    <font>
      <sz val="10"/>
      <name val="Arial CYR"/>
      <charset val="204"/>
    </font>
    <font>
      <sz val="10"/>
      <name val="Times New Roman"/>
      <family val="1"/>
      <charset val="204"/>
    </font>
    <font>
      <b/>
      <sz val="10"/>
      <name val="Times New Roman"/>
      <family val="1"/>
      <charset val="204"/>
    </font>
    <font>
      <i/>
      <sz val="10"/>
      <name val="Times New Roman"/>
      <family val="1"/>
      <charset val="204"/>
    </font>
    <font>
      <b/>
      <sz val="8"/>
      <name val="Times New Roman"/>
      <family val="1"/>
      <charset val="204"/>
    </font>
    <font>
      <sz val="10"/>
      <color rgb="FFFF0000"/>
      <name val="Times New Roman"/>
      <family val="1"/>
      <charset val="204"/>
    </font>
    <font>
      <b/>
      <sz val="10"/>
      <color rgb="FFFF0000"/>
      <name val="Times New Roman"/>
      <family val="1"/>
      <charset val="204"/>
    </font>
    <font>
      <sz val="9"/>
      <name val="Times New Roman"/>
      <family val="1"/>
      <charset val="204"/>
    </font>
    <font>
      <b/>
      <i/>
      <sz val="9"/>
      <name val="Times New Roman"/>
      <family val="1"/>
      <charset val="204"/>
    </font>
    <font>
      <b/>
      <sz val="9"/>
      <name val="Times New Roman"/>
      <family val="1"/>
      <charset val="204"/>
    </font>
    <font>
      <i/>
      <sz val="9"/>
      <name val="Times New Roman"/>
      <family val="1"/>
      <charset val="204"/>
    </font>
    <font>
      <sz val="9"/>
      <color rgb="FFFF0000"/>
      <name val="Times New Roman"/>
      <family val="1"/>
      <charset val="204"/>
    </font>
    <font>
      <b/>
      <sz val="9"/>
      <name val="Cambria"/>
      <family val="1"/>
      <charset val="204"/>
      <scheme val="major"/>
    </font>
    <font>
      <sz val="11"/>
      <color theme="1"/>
      <name val="Calibri"/>
      <family val="2"/>
      <charset val="204"/>
      <scheme val="minor"/>
    </font>
    <font>
      <b/>
      <i/>
      <sz val="10"/>
      <name val="Times New Roman"/>
      <family val="1"/>
      <charset val="204"/>
    </font>
    <font>
      <b/>
      <sz val="9"/>
      <color rgb="FFFF0000"/>
      <name val="Times New Roman"/>
      <family val="1"/>
      <charset val="204"/>
    </font>
    <font>
      <b/>
      <sz val="10"/>
      <color theme="1"/>
      <name val="Calibri"/>
      <family val="2"/>
      <charset val="204"/>
    </font>
    <font>
      <sz val="10"/>
      <color theme="1"/>
      <name val="Calibri"/>
      <family val="2"/>
      <charset val="204"/>
    </font>
    <font>
      <i/>
      <sz val="10"/>
      <color theme="1"/>
      <name val="Calibri"/>
      <family val="2"/>
      <charset val="204"/>
    </font>
    <font>
      <b/>
      <sz val="10"/>
      <name val="Calibri"/>
      <family val="2"/>
      <charset val="204"/>
    </font>
    <font>
      <b/>
      <i/>
      <sz val="10"/>
      <color theme="1"/>
      <name val="Calibri"/>
      <family val="2"/>
      <charset val="204"/>
      <scheme val="minor"/>
    </font>
    <font>
      <b/>
      <sz val="10"/>
      <color theme="1"/>
      <name val="Calibri"/>
      <family val="2"/>
      <charset val="204"/>
      <scheme val="minor"/>
    </font>
    <font>
      <sz val="10"/>
      <name val="Calibri"/>
      <family val="2"/>
      <charset val="204"/>
    </font>
    <font>
      <b/>
      <i/>
      <sz val="10"/>
      <name val="Calibri"/>
      <family val="2"/>
      <charset val="204"/>
      <scheme val="minor"/>
    </font>
    <font>
      <b/>
      <sz val="8"/>
      <color theme="1"/>
      <name val="Calibri"/>
      <family val="2"/>
      <charset val="204"/>
    </font>
    <font>
      <b/>
      <sz val="10"/>
      <name val="Calibri"/>
      <family val="2"/>
      <charset val="204"/>
      <scheme val="minor"/>
    </font>
    <font>
      <b/>
      <i/>
      <sz val="12"/>
      <name val="Times New Roman"/>
      <family val="1"/>
      <charset val="204"/>
    </font>
    <font>
      <b/>
      <sz val="8"/>
      <color theme="1"/>
      <name val="Times New Roman"/>
      <family val="1"/>
      <charset val="204"/>
    </font>
    <font>
      <b/>
      <i/>
      <sz val="8"/>
      <name val="Times New Roman"/>
      <family val="1"/>
      <charset val="204"/>
    </font>
    <font>
      <sz val="10"/>
      <color indexed="8"/>
      <name val="Times New Roman"/>
      <family val="1"/>
      <charset val="204"/>
    </font>
    <font>
      <sz val="10"/>
      <color indexed="8"/>
      <name val="Calibri"/>
      <family val="2"/>
      <charset val="204"/>
    </font>
    <font>
      <b/>
      <i/>
      <sz val="10"/>
      <color indexed="8"/>
      <name val="Times New Roman"/>
      <family val="1"/>
      <charset val="204"/>
    </font>
    <font>
      <b/>
      <sz val="10"/>
      <color indexed="8"/>
      <name val="Times New Roman"/>
      <family val="1"/>
      <charset val="204"/>
    </font>
    <font>
      <sz val="10"/>
      <color rgb="FFFF0000"/>
      <name val="Calibri"/>
      <family val="2"/>
      <charset val="204"/>
    </font>
    <font>
      <b/>
      <sz val="10"/>
      <color rgb="FFFF0000"/>
      <name val="Calibri"/>
      <family val="2"/>
      <charset val="204"/>
    </font>
    <font>
      <b/>
      <i/>
      <sz val="10"/>
      <color theme="1"/>
      <name val="Calibri"/>
      <family val="2"/>
      <charset val="204"/>
    </font>
    <font>
      <sz val="10"/>
      <color theme="1"/>
      <name val="Calibri"/>
      <family val="2"/>
      <charset val="204"/>
      <scheme val="minor"/>
    </font>
  </fonts>
  <fills count="6">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2" tint="-0.249977111117893"/>
        <bgColor indexed="64"/>
      </patternFill>
    </fill>
    <fill>
      <patternFill patternType="solid">
        <fgColor theme="0" tint="-4.9989318521683403E-2"/>
        <bgColor indexed="64"/>
      </patternFill>
    </fill>
  </fills>
  <borders count="78">
    <border>
      <left/>
      <right/>
      <top/>
      <bottom/>
      <diagonal/>
    </border>
    <border>
      <left style="medium">
        <color indexed="64"/>
      </left>
      <right/>
      <top style="medium">
        <color indexed="64"/>
      </top>
      <bottom style="medium">
        <color indexed="64"/>
      </bottom>
      <diagonal/>
    </border>
    <border>
      <left/>
      <right/>
      <top style="medium">
        <color indexed="64"/>
      </top>
      <bottom/>
      <diagonal/>
    </border>
    <border>
      <left style="medium">
        <color indexed="64"/>
      </left>
      <right/>
      <top/>
      <bottom/>
      <diagonal/>
    </border>
    <border>
      <left style="medium">
        <color indexed="64"/>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thin">
        <color indexed="64"/>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diagonal/>
    </border>
    <border>
      <left style="thin">
        <color indexed="64"/>
      </left>
      <right/>
      <top/>
      <bottom style="medium">
        <color indexed="64"/>
      </bottom>
      <diagonal/>
    </border>
    <border>
      <left/>
      <right style="thin">
        <color indexed="64"/>
      </right>
      <top/>
      <bottom/>
      <diagonal/>
    </border>
  </borders>
  <cellStyleXfs count="5">
    <xf numFmtId="0" fontId="0" fillId="0" borderId="0"/>
    <xf numFmtId="0" fontId="1" fillId="0" borderId="0"/>
    <xf numFmtId="0" fontId="2" fillId="0" borderId="0"/>
    <xf numFmtId="0" fontId="3" fillId="0" borderId="0"/>
    <xf numFmtId="9" fontId="16" fillId="0" borderId="0" applyFont="0" applyFill="0" applyBorder="0" applyAlignment="0" applyProtection="0"/>
  </cellStyleXfs>
  <cellXfs count="887">
    <xf numFmtId="0" fontId="0" fillId="0" borderId="0" xfId="0"/>
    <xf numFmtId="0" fontId="4" fillId="0" borderId="0" xfId="0" applyFont="1"/>
    <xf numFmtId="0" fontId="4" fillId="0" borderId="0" xfId="0" applyFont="1" applyBorder="1" applyAlignment="1"/>
    <xf numFmtId="0" fontId="4" fillId="0" borderId="0" xfId="0" applyFont="1" applyBorder="1"/>
    <xf numFmtId="0" fontId="5" fillId="0" borderId="0" xfId="0" applyFont="1" applyBorder="1"/>
    <xf numFmtId="0" fontId="5" fillId="0" borderId="0" xfId="0" applyFont="1"/>
    <xf numFmtId="0" fontId="5" fillId="0" borderId="0" xfId="0" applyFont="1" applyBorder="1" applyAlignment="1">
      <alignment horizontal="right"/>
    </xf>
    <xf numFmtId="0" fontId="4" fillId="0" borderId="31" xfId="0" applyFont="1" applyBorder="1" applyAlignment="1">
      <alignment horizontal="right"/>
    </xf>
    <xf numFmtId="0" fontId="4" fillId="0" borderId="0" xfId="0" applyFont="1" applyBorder="1" applyAlignment="1">
      <alignment horizontal="right"/>
    </xf>
    <xf numFmtId="0" fontId="4" fillId="0" borderId="0" xfId="0" applyFont="1" applyAlignment="1"/>
    <xf numFmtId="167" fontId="5" fillId="2" borderId="0" xfId="0" applyNumberFormat="1" applyFont="1" applyFill="1" applyBorder="1" applyAlignment="1">
      <alignment horizontal="right"/>
    </xf>
    <xf numFmtId="0" fontId="8" fillId="0" borderId="0" xfId="0" applyFont="1" applyBorder="1"/>
    <xf numFmtId="0" fontId="8" fillId="0" borderId="0" xfId="0" applyFont="1"/>
    <xf numFmtId="0" fontId="9" fillId="2" borderId="0" xfId="0" applyFont="1" applyFill="1" applyBorder="1" applyAlignment="1">
      <alignment horizontal="right" vertical="center" wrapText="1"/>
    </xf>
    <xf numFmtId="0" fontId="5" fillId="2" borderId="0" xfId="0" applyFont="1" applyFill="1" applyBorder="1" applyAlignment="1">
      <alignment horizontal="right" vertical="center" wrapText="1"/>
    </xf>
    <xf numFmtId="1" fontId="5" fillId="2" borderId="0" xfId="0" applyNumberFormat="1" applyFont="1" applyFill="1" applyBorder="1" applyAlignment="1">
      <alignment horizontal="right" vertical="center" wrapText="1"/>
    </xf>
    <xf numFmtId="0" fontId="10" fillId="0" borderId="8" xfId="1" applyFont="1" applyFill="1" applyBorder="1" applyAlignment="1">
      <alignment horizontal="left" vertical="center" wrapText="1"/>
    </xf>
    <xf numFmtId="164" fontId="13" fillId="0" borderId="11" xfId="1" quotePrefix="1" applyNumberFormat="1" applyFont="1" applyFill="1" applyBorder="1" applyAlignment="1">
      <alignment horizontal="right" vertical="center"/>
    </xf>
    <xf numFmtId="0" fontId="10" fillId="0" borderId="7" xfId="2" applyFont="1" applyBorder="1" applyAlignment="1">
      <alignment horizontal="center" vertical="center" wrapText="1"/>
    </xf>
    <xf numFmtId="0" fontId="12" fillId="0" borderId="12" xfId="2" applyFont="1" applyBorder="1" applyAlignment="1">
      <alignment horizontal="center" vertical="center"/>
    </xf>
    <xf numFmtId="0" fontId="12" fillId="0" borderId="1" xfId="2" applyFont="1" applyBorder="1" applyAlignment="1">
      <alignment vertical="center" wrapText="1"/>
    </xf>
    <xf numFmtId="165" fontId="10" fillId="0" borderId="3" xfId="1" applyNumberFormat="1" applyFont="1" applyFill="1" applyBorder="1" applyAlignment="1">
      <alignment horizontal="right" vertical="center"/>
    </xf>
    <xf numFmtId="166" fontId="12" fillId="0" borderId="12" xfId="1" applyNumberFormat="1" applyFont="1" applyFill="1" applyBorder="1" applyAlignment="1">
      <alignment horizontal="right" vertical="center"/>
    </xf>
    <xf numFmtId="0" fontId="13" fillId="0" borderId="12" xfId="1" applyFont="1" applyFill="1" applyBorder="1" applyAlignment="1">
      <alignment horizontal="right" vertical="center"/>
    </xf>
    <xf numFmtId="0" fontId="12" fillId="0" borderId="1" xfId="3" applyFont="1" applyFill="1" applyBorder="1" applyAlignment="1">
      <alignment horizontal="center" vertical="center" wrapText="1"/>
    </xf>
    <xf numFmtId="0" fontId="14" fillId="0" borderId="0" xfId="0" applyFont="1"/>
    <xf numFmtId="0" fontId="10" fillId="0" borderId="0" xfId="0" applyFont="1"/>
    <xf numFmtId="49" fontId="12" fillId="0" borderId="7" xfId="1" applyNumberFormat="1" applyFont="1" applyFill="1" applyBorder="1" applyAlignment="1">
      <alignment horizontal="right" vertical="center"/>
    </xf>
    <xf numFmtId="164" fontId="12" fillId="0" borderId="3" xfId="1" quotePrefix="1" applyNumberFormat="1" applyFont="1" applyFill="1" applyBorder="1" applyAlignment="1">
      <alignment horizontal="right" vertical="center"/>
    </xf>
    <xf numFmtId="164" fontId="12" fillId="0" borderId="3" xfId="1" applyNumberFormat="1" applyFont="1" applyFill="1" applyBorder="1" applyAlignment="1">
      <alignment horizontal="right" vertical="center"/>
    </xf>
    <xf numFmtId="166" fontId="12" fillId="0" borderId="3" xfId="1" applyNumberFormat="1" applyFont="1" applyFill="1" applyBorder="1" applyAlignment="1">
      <alignment horizontal="right"/>
    </xf>
    <xf numFmtId="164" fontId="12" fillId="0" borderId="3" xfId="1" applyNumberFormat="1" applyFont="1" applyFill="1" applyBorder="1" applyAlignment="1">
      <alignment horizontal="right"/>
    </xf>
    <xf numFmtId="166" fontId="12" fillId="0" borderId="5" xfId="1" applyNumberFormat="1" applyFont="1" applyFill="1" applyBorder="1" applyAlignment="1">
      <alignment horizontal="right"/>
    </xf>
    <xf numFmtId="166" fontId="12" fillId="0" borderId="0" xfId="1" applyNumberFormat="1" applyFont="1" applyFill="1" applyBorder="1" applyAlignment="1">
      <alignment horizontal="right" vertical="center"/>
    </xf>
    <xf numFmtId="0" fontId="13" fillId="0" borderId="0" xfId="1" applyFont="1" applyFill="1" applyBorder="1" applyAlignment="1">
      <alignment horizontal="right" vertical="center"/>
    </xf>
    <xf numFmtId="0" fontId="12" fillId="0" borderId="0" xfId="3" applyFont="1" applyFill="1" applyBorder="1" applyAlignment="1">
      <alignment horizontal="center" vertical="center" wrapText="1"/>
    </xf>
    <xf numFmtId="3" fontId="10" fillId="0" borderId="0" xfId="2" applyNumberFormat="1" applyFont="1" applyBorder="1" applyAlignment="1" applyProtection="1">
      <alignment horizontal="right" vertical="center"/>
    </xf>
    <xf numFmtId="0" fontId="10" fillId="0" borderId="0" xfId="0" applyFont="1" applyBorder="1"/>
    <xf numFmtId="3" fontId="10" fillId="0" borderId="0" xfId="0" applyNumberFormat="1" applyFont="1"/>
    <xf numFmtId="0" fontId="12" fillId="0" borderId="14" xfId="2" applyFont="1" applyBorder="1" applyAlignment="1">
      <alignment horizontal="center" vertical="center"/>
    </xf>
    <xf numFmtId="0" fontId="10" fillId="0" borderId="31" xfId="0" applyFont="1" applyBorder="1"/>
    <xf numFmtId="164" fontId="12" fillId="3" borderId="3" xfId="1" quotePrefix="1" applyNumberFormat="1" applyFont="1" applyFill="1" applyBorder="1" applyAlignment="1">
      <alignment horizontal="right" vertical="center"/>
    </xf>
    <xf numFmtId="0" fontId="10" fillId="0" borderId="0" xfId="0" applyFont="1" applyFill="1"/>
    <xf numFmtId="0" fontId="12" fillId="0" borderId="31" xfId="0" applyFont="1" applyFill="1" applyBorder="1" applyAlignment="1">
      <alignment horizontal="right"/>
    </xf>
    <xf numFmtId="0" fontId="10" fillId="0" borderId="27" xfId="0" applyFont="1" applyFill="1" applyBorder="1" applyAlignment="1">
      <alignment horizontal="right"/>
    </xf>
    <xf numFmtId="0" fontId="12" fillId="0" borderId="27" xfId="0" applyFont="1" applyFill="1" applyBorder="1" applyAlignment="1">
      <alignment horizontal="right"/>
    </xf>
    <xf numFmtId="49" fontId="12" fillId="0" borderId="31" xfId="0" applyNumberFormat="1" applyFont="1" applyFill="1" applyBorder="1" applyAlignment="1">
      <alignment horizontal="right" vertical="center" wrapText="1"/>
    </xf>
    <xf numFmtId="0" fontId="12" fillId="0" borderId="27" xfId="0" applyFont="1" applyFill="1" applyBorder="1" applyAlignment="1">
      <alignment horizontal="right" vertical="center" wrapText="1"/>
    </xf>
    <xf numFmtId="0" fontId="10" fillId="0" borderId="27" xfId="0" applyFont="1" applyFill="1" applyBorder="1" applyAlignment="1">
      <alignment horizontal="right" vertical="center" wrapText="1"/>
    </xf>
    <xf numFmtId="0" fontId="12" fillId="3" borderId="7" xfId="2" applyFont="1" applyFill="1" applyBorder="1" applyAlignment="1">
      <alignment horizontal="center" vertical="center"/>
    </xf>
    <xf numFmtId="0" fontId="12" fillId="3" borderId="13" xfId="2" applyFont="1" applyFill="1" applyBorder="1" applyAlignment="1">
      <alignment horizontal="center" vertical="center"/>
    </xf>
    <xf numFmtId="0" fontId="12" fillId="3" borderId="13" xfId="2" applyFont="1" applyFill="1" applyBorder="1" applyAlignment="1">
      <alignment horizontal="center" vertical="center" wrapText="1"/>
    </xf>
    <xf numFmtId="0" fontId="12" fillId="3" borderId="5" xfId="2" applyFont="1" applyFill="1" applyBorder="1" applyAlignment="1">
      <alignment horizontal="center" vertical="center" wrapText="1"/>
    </xf>
    <xf numFmtId="0" fontId="12" fillId="3" borderId="14" xfId="2" applyFont="1" applyFill="1" applyBorder="1" applyAlignment="1">
      <alignment horizontal="center" vertical="center" wrapText="1"/>
    </xf>
    <xf numFmtId="0" fontId="12" fillId="3" borderId="12" xfId="2" applyFont="1" applyFill="1" applyBorder="1" applyAlignment="1">
      <alignment horizontal="center" vertical="center" wrapText="1"/>
    </xf>
    <xf numFmtId="49" fontId="12" fillId="3" borderId="7" xfId="1" applyNumberFormat="1" applyFont="1" applyFill="1" applyBorder="1" applyAlignment="1">
      <alignment horizontal="right" vertical="center"/>
    </xf>
    <xf numFmtId="164" fontId="12" fillId="3" borderId="3" xfId="1" applyNumberFormat="1" applyFont="1" applyFill="1" applyBorder="1" applyAlignment="1">
      <alignment horizontal="right" vertical="center"/>
    </xf>
    <xf numFmtId="166" fontId="12" fillId="3" borderId="3" xfId="1" applyNumberFormat="1" applyFont="1" applyFill="1" applyBorder="1" applyAlignment="1">
      <alignment horizontal="right"/>
    </xf>
    <xf numFmtId="164" fontId="11" fillId="3" borderId="20" xfId="1" quotePrefix="1" applyNumberFormat="1" applyFont="1" applyFill="1" applyBorder="1" applyAlignment="1">
      <alignment horizontal="right" vertical="center"/>
    </xf>
    <xf numFmtId="166" fontId="12" fillId="3" borderId="5" xfId="1" applyNumberFormat="1" applyFont="1" applyFill="1" applyBorder="1" applyAlignment="1">
      <alignment horizontal="right"/>
    </xf>
    <xf numFmtId="166" fontId="12" fillId="3" borderId="12" xfId="1" applyNumberFormat="1" applyFont="1" applyFill="1" applyBorder="1" applyAlignment="1">
      <alignment horizontal="right" vertical="center"/>
    </xf>
    <xf numFmtId="0" fontId="11" fillId="3" borderId="12" xfId="1" applyFont="1" applyFill="1" applyBorder="1" applyAlignment="1">
      <alignment horizontal="right" vertical="center"/>
    </xf>
    <xf numFmtId="0" fontId="12" fillId="3" borderId="1" xfId="3" applyFont="1" applyFill="1" applyBorder="1" applyAlignment="1">
      <alignment horizontal="center" vertical="center" wrapText="1"/>
    </xf>
    <xf numFmtId="0" fontId="12" fillId="0" borderId="0" xfId="1" quotePrefix="1" applyFont="1" applyFill="1" applyBorder="1" applyAlignment="1">
      <alignment horizontal="right" vertical="center"/>
    </xf>
    <xf numFmtId="0" fontId="12" fillId="0" borderId="0" xfId="1" applyFont="1" applyFill="1" applyBorder="1" applyAlignment="1">
      <alignment horizontal="center" vertical="center"/>
    </xf>
    <xf numFmtId="0" fontId="10" fillId="0" borderId="0" xfId="2" applyFont="1" applyAlignment="1">
      <alignment vertical="center" wrapText="1"/>
    </xf>
    <xf numFmtId="0" fontId="10" fillId="0" borderId="5" xfId="2" applyFont="1" applyBorder="1" applyAlignment="1">
      <alignment horizontal="center" vertical="center"/>
    </xf>
    <xf numFmtId="3" fontId="10" fillId="0" borderId="10" xfId="2" applyNumberFormat="1" applyFont="1" applyBorder="1" applyAlignment="1" applyProtection="1">
      <alignment horizontal="right" vertical="center"/>
    </xf>
    <xf numFmtId="3" fontId="10" fillId="0" borderId="21" xfId="2" applyNumberFormat="1" applyFont="1" applyBorder="1" applyAlignment="1" applyProtection="1">
      <alignment horizontal="right" vertical="center"/>
    </xf>
    <xf numFmtId="0" fontId="12" fillId="0" borderId="12" xfId="3" applyFont="1" applyFill="1" applyBorder="1" applyAlignment="1">
      <alignment horizontal="center" vertical="center" wrapText="1"/>
    </xf>
    <xf numFmtId="0" fontId="10" fillId="0" borderId="1" xfId="2" applyFont="1" applyBorder="1" applyAlignment="1">
      <alignment horizontal="center" vertical="center" wrapText="1"/>
    </xf>
    <xf numFmtId="0" fontId="10" fillId="0" borderId="12" xfId="2" applyFont="1" applyBorder="1" applyAlignment="1">
      <alignment horizontal="center" vertical="center" wrapText="1"/>
    </xf>
    <xf numFmtId="0" fontId="12" fillId="0" borderId="5" xfId="2" applyFont="1" applyBorder="1" applyAlignment="1">
      <alignment vertical="center" wrapText="1"/>
    </xf>
    <xf numFmtId="49" fontId="12" fillId="0" borderId="0" xfId="1" applyNumberFormat="1" applyFont="1" applyFill="1" applyBorder="1" applyAlignment="1">
      <alignment horizontal="right" vertical="center"/>
    </xf>
    <xf numFmtId="164" fontId="12" fillId="0" borderId="0" xfId="1" quotePrefix="1" applyNumberFormat="1" applyFont="1" applyFill="1" applyBorder="1" applyAlignment="1">
      <alignment horizontal="right" vertical="center"/>
    </xf>
    <xf numFmtId="0" fontId="10" fillId="0" borderId="0" xfId="2" applyFont="1" applyBorder="1" applyAlignment="1">
      <alignment horizontal="center" vertical="center"/>
    </xf>
    <xf numFmtId="0" fontId="10" fillId="0" borderId="0" xfId="2" applyFont="1" applyBorder="1" applyAlignment="1">
      <alignment horizontal="center" vertical="center" wrapText="1"/>
    </xf>
    <xf numFmtId="166" fontId="12" fillId="0" borderId="0" xfId="1" applyNumberFormat="1" applyFont="1" applyFill="1" applyBorder="1" applyAlignment="1">
      <alignment horizontal="right"/>
    </xf>
    <xf numFmtId="164" fontId="12" fillId="0" borderId="0" xfId="1" applyNumberFormat="1" applyFont="1" applyFill="1" applyBorder="1" applyAlignment="1">
      <alignment horizontal="right"/>
    </xf>
    <xf numFmtId="165" fontId="10" fillId="0" borderId="0" xfId="1" applyNumberFormat="1" applyFont="1" applyFill="1" applyBorder="1" applyAlignment="1">
      <alignment horizontal="right" vertical="center"/>
    </xf>
    <xf numFmtId="164" fontId="13" fillId="0" borderId="0" xfId="1" quotePrefix="1" applyNumberFormat="1" applyFont="1" applyFill="1" applyBorder="1" applyAlignment="1">
      <alignment horizontal="right" vertical="center"/>
    </xf>
    <xf numFmtId="0" fontId="10" fillId="0" borderId="0" xfId="1" applyFont="1" applyFill="1" applyBorder="1" applyAlignment="1">
      <alignment horizontal="left" vertical="center" wrapText="1"/>
    </xf>
    <xf numFmtId="0" fontId="10" fillId="0" borderId="0" xfId="2" quotePrefix="1" applyFont="1" applyBorder="1" applyAlignment="1">
      <alignment horizontal="center" vertical="center" wrapText="1"/>
    </xf>
    <xf numFmtId="0" fontId="10" fillId="0" borderId="0" xfId="2" quotePrefix="1" applyFont="1" applyBorder="1" applyAlignment="1">
      <alignment vertical="center"/>
    </xf>
    <xf numFmtId="0" fontId="12" fillId="0" borderId="0" xfId="2" applyFont="1" applyBorder="1" applyAlignment="1">
      <alignment horizontal="center" vertical="center"/>
    </xf>
    <xf numFmtId="0" fontId="12" fillId="0" borderId="0" xfId="2" applyFont="1" applyBorder="1" applyAlignment="1">
      <alignment vertical="center" wrapText="1"/>
    </xf>
    <xf numFmtId="0" fontId="11" fillId="0" borderId="0" xfId="0" applyFont="1" applyAlignment="1">
      <alignment horizontal="left"/>
    </xf>
    <xf numFmtId="0" fontId="12" fillId="0" borderId="0" xfId="0" applyFont="1" applyAlignment="1">
      <alignment horizontal="left"/>
    </xf>
    <xf numFmtId="3" fontId="10" fillId="0" borderId="9" xfId="2" applyNumberFormat="1" applyFont="1" applyBorder="1" applyAlignment="1" applyProtection="1">
      <alignment horizontal="right" vertical="center"/>
    </xf>
    <xf numFmtId="3" fontId="10" fillId="0" borderId="20" xfId="2" applyNumberFormat="1" applyFont="1" applyBorder="1" applyAlignment="1" applyProtection="1">
      <alignment horizontal="right" vertical="center"/>
    </xf>
    <xf numFmtId="0" fontId="10" fillId="0" borderId="0" xfId="0" applyFont="1" applyBorder="1" applyAlignment="1"/>
    <xf numFmtId="3" fontId="10" fillId="0" borderId="22" xfId="2" applyNumberFormat="1" applyFont="1" applyFill="1" applyBorder="1" applyAlignment="1" applyProtection="1">
      <alignment horizontal="right" vertical="center"/>
    </xf>
    <xf numFmtId="3" fontId="10" fillId="0" borderId="24" xfId="2" applyNumberFormat="1" applyFont="1" applyBorder="1" applyAlignment="1" applyProtection="1">
      <alignment horizontal="right" vertical="center"/>
    </xf>
    <xf numFmtId="49" fontId="12" fillId="0" borderId="3" xfId="1" applyNumberFormat="1" applyFont="1" applyFill="1" applyBorder="1" applyAlignment="1">
      <alignment horizontal="right" vertical="center"/>
    </xf>
    <xf numFmtId="3" fontId="12" fillId="3" borderId="29" xfId="2" applyNumberFormat="1" applyFont="1" applyFill="1" applyBorder="1" applyAlignment="1" applyProtection="1">
      <alignment horizontal="right" vertical="center"/>
    </xf>
    <xf numFmtId="0" fontId="10" fillId="0" borderId="7" xfId="2" applyFont="1" applyFill="1" applyBorder="1" applyAlignment="1">
      <alignment horizontal="center" vertical="center" wrapText="1"/>
    </xf>
    <xf numFmtId="3" fontId="10" fillId="0" borderId="12" xfId="2" applyNumberFormat="1" applyFont="1" applyBorder="1" applyAlignment="1" applyProtection="1">
      <alignment horizontal="right" vertical="center"/>
    </xf>
    <xf numFmtId="0" fontId="12" fillId="3" borderId="0" xfId="1" applyFont="1" applyFill="1" applyBorder="1" applyAlignment="1">
      <alignment horizontal="left" vertical="center"/>
    </xf>
    <xf numFmtId="0" fontId="12" fillId="3" borderId="39" xfId="1" applyFont="1" applyFill="1" applyBorder="1" applyAlignment="1">
      <alignment horizontal="left" vertical="center"/>
    </xf>
    <xf numFmtId="0" fontId="12" fillId="3" borderId="0" xfId="2" applyFont="1" applyFill="1" applyBorder="1" applyAlignment="1">
      <alignment horizontal="left" vertical="center"/>
    </xf>
    <xf numFmtId="0" fontId="12" fillId="3" borderId="0" xfId="2" applyFont="1" applyFill="1" applyBorder="1" applyAlignment="1">
      <alignment vertical="center" wrapText="1"/>
    </xf>
    <xf numFmtId="0" fontId="12" fillId="3" borderId="0" xfId="2" applyFont="1" applyFill="1" applyBorder="1" applyAlignment="1">
      <alignment horizontal="left"/>
    </xf>
    <xf numFmtId="0" fontId="12" fillId="3" borderId="6" xfId="2" applyFont="1" applyFill="1" applyBorder="1" applyAlignment="1">
      <alignment horizontal="left" vertical="center"/>
    </xf>
    <xf numFmtId="49" fontId="12" fillId="0" borderId="0" xfId="1" applyNumberFormat="1" applyFont="1" applyFill="1" applyBorder="1" applyAlignment="1">
      <alignment horizontal="center" vertical="center"/>
    </xf>
    <xf numFmtId="0" fontId="12" fillId="0" borderId="0" xfId="1" applyFont="1" applyFill="1" applyBorder="1" applyAlignment="1">
      <alignment vertical="center" wrapText="1"/>
    </xf>
    <xf numFmtId="3" fontId="14" fillId="0" borderId="0" xfId="2" applyNumberFormat="1" applyFont="1" applyBorder="1" applyAlignment="1" applyProtection="1">
      <alignment horizontal="right" vertical="center"/>
    </xf>
    <xf numFmtId="3" fontId="18" fillId="0" borderId="0" xfId="0" applyNumberFormat="1" applyFont="1"/>
    <xf numFmtId="0" fontId="12" fillId="0" borderId="0" xfId="2" applyFont="1" applyFill="1" applyBorder="1" applyAlignment="1">
      <alignment vertical="center" wrapText="1"/>
    </xf>
    <xf numFmtId="0" fontId="10" fillId="0" borderId="0" xfId="2" applyFont="1" applyBorder="1" applyAlignment="1">
      <alignment vertical="center" wrapText="1"/>
    </xf>
    <xf numFmtId="0" fontId="10" fillId="0" borderId="2" xfId="2" applyFont="1" applyBorder="1" applyAlignment="1">
      <alignment vertical="center" wrapText="1"/>
    </xf>
    <xf numFmtId="0" fontId="12" fillId="0" borderId="30" xfId="2" applyFont="1" applyFill="1" applyBorder="1" applyAlignment="1">
      <alignment horizontal="left" vertical="center"/>
    </xf>
    <xf numFmtId="0" fontId="12" fillId="0" borderId="6" xfId="0" applyFont="1" applyFill="1" applyBorder="1" applyAlignment="1">
      <alignment horizontal="center"/>
    </xf>
    <xf numFmtId="0" fontId="12" fillId="0" borderId="27" xfId="0" applyFont="1" applyBorder="1"/>
    <xf numFmtId="0" fontId="12" fillId="2" borderId="31" xfId="0" applyFont="1" applyFill="1" applyBorder="1" applyProtection="1">
      <protection hidden="1"/>
    </xf>
    <xf numFmtId="0" fontId="12" fillId="0" borderId="37" xfId="0" applyFont="1" applyFill="1" applyBorder="1" applyAlignment="1" applyProtection="1">
      <alignment horizontal="right"/>
    </xf>
    <xf numFmtId="0" fontId="10" fillId="0" borderId="31" xfId="0" applyFont="1" applyBorder="1" applyAlignment="1">
      <alignment horizontal="left" vertical="center" wrapText="1"/>
    </xf>
    <xf numFmtId="0" fontId="12" fillId="2" borderId="31" xfId="0" applyFont="1" applyFill="1" applyBorder="1" applyAlignment="1">
      <alignment horizontal="left" vertical="center" wrapText="1"/>
    </xf>
    <xf numFmtId="0" fontId="12" fillId="0" borderId="32" xfId="0" applyFont="1" applyFill="1" applyBorder="1" applyAlignment="1">
      <alignment horizontal="right" vertical="center" wrapText="1"/>
    </xf>
    <xf numFmtId="0" fontId="10" fillId="0" borderId="33" xfId="0" applyFont="1" applyFill="1" applyBorder="1" applyAlignment="1">
      <alignment horizontal="right" vertical="center" wrapText="1"/>
    </xf>
    <xf numFmtId="0" fontId="12" fillId="2" borderId="31" xfId="0" applyFont="1" applyFill="1" applyBorder="1"/>
    <xf numFmtId="0" fontId="12" fillId="0" borderId="33" xfId="0" applyFont="1" applyFill="1" applyBorder="1" applyAlignment="1">
      <alignment horizontal="right" vertical="center" wrapText="1"/>
    </xf>
    <xf numFmtId="0" fontId="10" fillId="0" borderId="4" xfId="0" applyFont="1" applyFill="1" applyBorder="1" applyAlignment="1">
      <alignment horizontal="right" vertical="center" wrapText="1"/>
    </xf>
    <xf numFmtId="0" fontId="12" fillId="2" borderId="31" xfId="0" applyFont="1" applyFill="1" applyBorder="1" applyAlignment="1">
      <alignment wrapText="1"/>
    </xf>
    <xf numFmtId="0" fontId="12" fillId="2" borderId="34" xfId="0" applyFont="1" applyFill="1" applyBorder="1"/>
    <xf numFmtId="0" fontId="12" fillId="2" borderId="34" xfId="0" applyFont="1" applyFill="1" applyBorder="1" applyAlignment="1">
      <alignment wrapText="1"/>
    </xf>
    <xf numFmtId="0" fontId="12" fillId="0" borderId="1" xfId="0" applyFont="1" applyBorder="1" applyAlignment="1"/>
    <xf numFmtId="0" fontId="12" fillId="0" borderId="36" xfId="0" applyFont="1" applyBorder="1" applyAlignment="1"/>
    <xf numFmtId="0" fontId="12" fillId="0" borderId="27" xfId="0" applyFont="1" applyBorder="1" applyAlignment="1">
      <alignment horizontal="left"/>
    </xf>
    <xf numFmtId="49" fontId="12" fillId="0" borderId="33" xfId="0" applyNumberFormat="1" applyFont="1" applyBorder="1" applyAlignment="1">
      <alignment horizontal="center" wrapText="1"/>
    </xf>
    <xf numFmtId="0" fontId="12" fillId="0" borderId="31" xfId="0" applyFont="1" applyBorder="1" applyAlignment="1">
      <alignment horizontal="left"/>
    </xf>
    <xf numFmtId="49" fontId="12" fillId="0" borderId="32" xfId="0" applyNumberFormat="1" applyFont="1" applyBorder="1" applyAlignment="1">
      <alignment horizontal="center"/>
    </xf>
    <xf numFmtId="0" fontId="10" fillId="0" borderId="31" xfId="0" applyFont="1" applyBorder="1" applyAlignment="1">
      <alignment horizontal="left"/>
    </xf>
    <xf numFmtId="49" fontId="10" fillId="0" borderId="32" xfId="0" applyNumberFormat="1" applyFont="1" applyBorder="1" applyAlignment="1">
      <alignment horizontal="center"/>
    </xf>
    <xf numFmtId="49" fontId="12" fillId="0" borderId="32" xfId="0" applyNumberFormat="1" applyFont="1" applyFill="1" applyBorder="1" applyAlignment="1">
      <alignment horizontal="center"/>
    </xf>
    <xf numFmtId="0" fontId="10" fillId="0" borderId="31" xfId="0" applyFont="1" applyBorder="1" applyAlignment="1">
      <alignment horizontal="left" wrapText="1"/>
    </xf>
    <xf numFmtId="0" fontId="12" fillId="0" borderId="31" xfId="0" applyFont="1" applyBorder="1" applyAlignment="1">
      <alignment horizontal="left" wrapText="1"/>
    </xf>
    <xf numFmtId="0" fontId="12" fillId="2" borderId="27" xfId="0" applyFont="1" applyFill="1" applyBorder="1"/>
    <xf numFmtId="49" fontId="12" fillId="2" borderId="33" xfId="0" applyNumberFormat="1" applyFont="1" applyFill="1" applyBorder="1" applyAlignment="1">
      <alignment horizontal="center"/>
    </xf>
    <xf numFmtId="49" fontId="10" fillId="2" borderId="33" xfId="0" applyNumberFormat="1" applyFont="1" applyFill="1" applyBorder="1" applyAlignment="1">
      <alignment horizontal="center"/>
    </xf>
    <xf numFmtId="0" fontId="12" fillId="2" borderId="27" xfId="0" applyFont="1" applyFill="1" applyBorder="1" applyAlignment="1">
      <alignment wrapText="1"/>
    </xf>
    <xf numFmtId="0" fontId="14" fillId="0" borderId="27" xfId="0" applyFont="1" applyFill="1" applyBorder="1" applyAlignment="1">
      <alignment horizontal="right" vertical="center" wrapText="1"/>
    </xf>
    <xf numFmtId="49" fontId="12" fillId="2" borderId="32" xfId="0" applyNumberFormat="1" applyFont="1" applyFill="1" applyBorder="1" applyAlignment="1">
      <alignment horizontal="center"/>
    </xf>
    <xf numFmtId="0" fontId="12" fillId="2" borderId="31" xfId="0" applyFont="1" applyFill="1" applyBorder="1" applyAlignment="1">
      <alignment horizontal="left" wrapText="1"/>
    </xf>
    <xf numFmtId="49" fontId="10" fillId="2" borderId="32" xfId="0" applyNumberFormat="1" applyFont="1" applyFill="1" applyBorder="1" applyAlignment="1">
      <alignment horizontal="center"/>
    </xf>
    <xf numFmtId="49" fontId="12" fillId="2" borderId="37" xfId="0" applyNumberFormat="1" applyFont="1" applyFill="1" applyBorder="1" applyAlignment="1">
      <alignment horizontal="center"/>
    </xf>
    <xf numFmtId="0" fontId="12" fillId="0" borderId="3" xfId="0" applyFont="1" applyFill="1" applyBorder="1" applyAlignment="1">
      <alignment horizontal="right" vertical="center" wrapText="1"/>
    </xf>
    <xf numFmtId="0" fontId="12" fillId="2" borderId="28" xfId="0" applyFont="1" applyFill="1" applyBorder="1" applyAlignment="1">
      <alignment horizontal="right"/>
    </xf>
    <xf numFmtId="49" fontId="12" fillId="2" borderId="29" xfId="0" applyNumberFormat="1" applyFont="1" applyFill="1" applyBorder="1" applyAlignment="1">
      <alignment horizontal="center"/>
    </xf>
    <xf numFmtId="0" fontId="10" fillId="2" borderId="31" xfId="0" applyFont="1" applyFill="1" applyBorder="1" applyAlignment="1">
      <alignment horizontal="right"/>
    </xf>
    <xf numFmtId="0" fontId="12" fillId="2" borderId="31" xfId="0" applyFont="1" applyFill="1" applyBorder="1" applyAlignment="1">
      <alignment horizontal="right"/>
    </xf>
    <xf numFmtId="49" fontId="12" fillId="0" borderId="32" xfId="0" applyNumberFormat="1" applyFont="1" applyFill="1" applyBorder="1" applyAlignment="1">
      <alignment horizontal="right" vertical="center" wrapText="1"/>
    </xf>
    <xf numFmtId="0" fontId="12" fillId="2" borderId="34" xfId="0" applyFont="1" applyFill="1" applyBorder="1" applyAlignment="1">
      <alignment horizontal="right"/>
    </xf>
    <xf numFmtId="49" fontId="10" fillId="2" borderId="37" xfId="0" applyNumberFormat="1" applyFont="1" applyFill="1" applyBorder="1" applyAlignment="1">
      <alignment horizontal="center"/>
    </xf>
    <xf numFmtId="1" fontId="12" fillId="0" borderId="32" xfId="0" applyNumberFormat="1" applyFont="1" applyFill="1" applyBorder="1" applyAlignment="1">
      <alignment horizontal="right" vertical="center" wrapText="1"/>
    </xf>
    <xf numFmtId="0" fontId="10" fillId="2" borderId="38" xfId="0" applyFont="1" applyFill="1" applyBorder="1" applyAlignment="1">
      <alignment horizontal="right"/>
    </xf>
    <xf numFmtId="49" fontId="10" fillId="2" borderId="35" xfId="0" applyNumberFormat="1" applyFont="1" applyFill="1" applyBorder="1" applyAlignment="1">
      <alignment horizontal="center"/>
    </xf>
    <xf numFmtId="49" fontId="10" fillId="0" borderId="0" xfId="0" applyNumberFormat="1" applyFont="1" applyFill="1" applyBorder="1"/>
    <xf numFmtId="0" fontId="14" fillId="0" borderId="0" xfId="0" applyFont="1" applyFill="1" applyBorder="1"/>
    <xf numFmtId="0" fontId="14" fillId="0" borderId="0" xfId="0" applyFont="1" applyBorder="1"/>
    <xf numFmtId="0" fontId="10" fillId="0" borderId="0" xfId="0" applyFont="1" applyFill="1" applyBorder="1"/>
    <xf numFmtId="0" fontId="14" fillId="0" borderId="0" xfId="0" applyFont="1" applyFill="1"/>
    <xf numFmtId="0" fontId="12" fillId="3" borderId="0" xfId="2" applyFont="1" applyFill="1" applyBorder="1" applyAlignment="1">
      <alignment vertical="center"/>
    </xf>
    <xf numFmtId="0" fontId="10" fillId="0" borderId="13" xfId="2" applyFont="1" applyFill="1" applyBorder="1" applyAlignment="1">
      <alignment horizontal="center" vertical="center" wrapText="1"/>
    </xf>
    <xf numFmtId="0" fontId="10" fillId="0" borderId="5" xfId="2" applyFont="1" applyFill="1" applyBorder="1" applyAlignment="1">
      <alignment horizontal="center" vertical="center"/>
    </xf>
    <xf numFmtId="0" fontId="12" fillId="0" borderId="12" xfId="2" applyFont="1" applyFill="1" applyBorder="1" applyAlignment="1">
      <alignment horizontal="center" vertical="center"/>
    </xf>
    <xf numFmtId="0" fontId="12" fillId="0" borderId="1" xfId="2" applyFont="1" applyFill="1" applyBorder="1" applyAlignment="1">
      <alignment vertical="center" wrapText="1"/>
    </xf>
    <xf numFmtId="0" fontId="13" fillId="0" borderId="6" xfId="1" applyFont="1" applyFill="1" applyBorder="1" applyAlignment="1">
      <alignment horizontal="right" vertical="center"/>
    </xf>
    <xf numFmtId="0" fontId="12" fillId="0" borderId="6" xfId="3" applyFont="1" applyFill="1" applyBorder="1" applyAlignment="1">
      <alignment horizontal="center" vertical="center" wrapText="1"/>
    </xf>
    <xf numFmtId="166" fontId="12" fillId="0" borderId="20" xfId="1" applyNumberFormat="1" applyFont="1" applyFill="1" applyBorder="1" applyAlignment="1">
      <alignment horizontal="right" vertical="center"/>
    </xf>
    <xf numFmtId="0" fontId="13" fillId="0" borderId="20" xfId="1" applyFont="1" applyFill="1" applyBorder="1" applyAlignment="1">
      <alignment horizontal="right" vertical="center"/>
    </xf>
    <xf numFmtId="0" fontId="12" fillId="0" borderId="15" xfId="3" applyFont="1" applyFill="1" applyBorder="1" applyAlignment="1">
      <alignment horizontal="center" vertical="center" wrapText="1"/>
    </xf>
    <xf numFmtId="0" fontId="18" fillId="0" borderId="13" xfId="2" applyFont="1" applyFill="1" applyBorder="1" applyAlignment="1" applyProtection="1">
      <alignment horizontal="center" vertical="center" wrapText="1"/>
    </xf>
    <xf numFmtId="0" fontId="18" fillId="0" borderId="13" xfId="0" applyFont="1" applyFill="1" applyBorder="1" applyAlignment="1" applyProtection="1">
      <alignment horizontal="center" vertical="center" wrapText="1"/>
    </xf>
    <xf numFmtId="0" fontId="18" fillId="0" borderId="14" xfId="2" applyFont="1" applyFill="1" applyBorder="1" applyAlignment="1" applyProtection="1">
      <alignment horizontal="center" vertical="center" wrapText="1"/>
    </xf>
    <xf numFmtId="0" fontId="18" fillId="0" borderId="14" xfId="0" applyFont="1" applyFill="1" applyBorder="1" applyAlignment="1" applyProtection="1">
      <alignment horizontal="center" vertical="center" wrapText="1"/>
    </xf>
    <xf numFmtId="3" fontId="14" fillId="0" borderId="17" xfId="2" applyNumberFormat="1" applyFont="1" applyBorder="1" applyAlignment="1" applyProtection="1">
      <alignment horizontal="right" vertical="center"/>
    </xf>
    <xf numFmtId="3" fontId="14" fillId="0" borderId="9" xfId="2" applyNumberFormat="1" applyFont="1" applyBorder="1" applyAlignment="1" applyProtection="1">
      <alignment horizontal="right" vertical="center"/>
    </xf>
    <xf numFmtId="3" fontId="14" fillId="0" borderId="20" xfId="2" applyNumberFormat="1" applyFont="1" applyBorder="1" applyAlignment="1" applyProtection="1">
      <alignment horizontal="right" vertical="center"/>
    </xf>
    <xf numFmtId="3" fontId="14" fillId="0" borderId="11" xfId="2" applyNumberFormat="1" applyFont="1" applyBorder="1" applyAlignment="1" applyProtection="1">
      <alignment horizontal="right" vertical="center"/>
    </xf>
    <xf numFmtId="0" fontId="18" fillId="0" borderId="0" xfId="2" applyFont="1" applyBorder="1" applyAlignment="1" applyProtection="1">
      <alignment horizontal="center" vertical="center"/>
    </xf>
    <xf numFmtId="0" fontId="18" fillId="0" borderId="0" xfId="0" applyFont="1" applyBorder="1" applyAlignment="1" applyProtection="1">
      <alignment horizontal="center" vertical="center"/>
    </xf>
    <xf numFmtId="0" fontId="18" fillId="0" borderId="7" xfId="0" applyFont="1" applyFill="1" applyBorder="1" applyAlignment="1" applyProtection="1">
      <alignment horizontal="center" vertical="center"/>
    </xf>
    <xf numFmtId="3" fontId="14" fillId="0" borderId="9" xfId="2" applyNumberFormat="1" applyFont="1" applyFill="1" applyBorder="1" applyAlignment="1" applyProtection="1">
      <alignment horizontal="right" vertical="center"/>
    </xf>
    <xf numFmtId="1" fontId="18" fillId="0" borderId="0" xfId="2" applyNumberFormat="1" applyFont="1" applyBorder="1" applyAlignment="1">
      <alignment horizontal="center" vertical="center"/>
    </xf>
    <xf numFmtId="1" fontId="18" fillId="0" borderId="0" xfId="2" applyNumberFormat="1" applyFont="1" applyBorder="1" applyAlignment="1" applyProtection="1">
      <alignment horizontal="center" vertical="center"/>
    </xf>
    <xf numFmtId="0" fontId="18" fillId="0" borderId="5" xfId="0" applyFont="1" applyFill="1" applyBorder="1" applyAlignment="1" applyProtection="1">
      <alignment horizontal="center" vertical="center"/>
    </xf>
    <xf numFmtId="3" fontId="14" fillId="0" borderId="44" xfId="2" applyNumberFormat="1" applyFont="1" applyBorder="1" applyAlignment="1" applyProtection="1">
      <alignment horizontal="right" vertical="center"/>
    </xf>
    <xf numFmtId="3" fontId="14" fillId="0" borderId="56" xfId="2" applyNumberFormat="1" applyFont="1" applyBorder="1" applyAlignment="1" applyProtection="1">
      <alignment horizontal="right" vertical="center"/>
    </xf>
    <xf numFmtId="3" fontId="14" fillId="0" borderId="0" xfId="0" applyNumberFormat="1" applyFont="1" applyAlignment="1"/>
    <xf numFmtId="0" fontId="14" fillId="0" borderId="0" xfId="0" applyFont="1" applyAlignment="1"/>
    <xf numFmtId="0" fontId="12" fillId="0" borderId="0" xfId="1" applyFont="1" applyFill="1" applyBorder="1" applyAlignment="1">
      <alignment horizontal="left" vertical="center"/>
    </xf>
    <xf numFmtId="0" fontId="12" fillId="0" borderId="0" xfId="2" applyFont="1" applyFill="1" applyBorder="1" applyAlignment="1">
      <alignment horizontal="left" vertical="center"/>
    </xf>
    <xf numFmtId="0" fontId="10" fillId="0" borderId="13" xfId="2" applyFont="1" applyBorder="1" applyAlignment="1">
      <alignment horizontal="center" vertical="center" wrapText="1"/>
    </xf>
    <xf numFmtId="0" fontId="12" fillId="0" borderId="6" xfId="2" applyFont="1" applyFill="1" applyBorder="1" applyAlignment="1">
      <alignment horizontal="left" vertical="center"/>
    </xf>
    <xf numFmtId="0" fontId="12" fillId="0" borderId="8" xfId="2" applyFont="1" applyFill="1" applyBorder="1" applyAlignment="1">
      <alignment horizontal="left" vertical="center"/>
    </xf>
    <xf numFmtId="0" fontId="12" fillId="0" borderId="13" xfId="2" applyFont="1" applyFill="1" applyBorder="1" applyAlignment="1" applyProtection="1">
      <alignment horizontal="center" vertical="center" wrapText="1"/>
    </xf>
    <xf numFmtId="0" fontId="12" fillId="0" borderId="13" xfId="0" applyFont="1" applyFill="1" applyBorder="1" applyAlignment="1" applyProtection="1">
      <alignment horizontal="center" vertical="center"/>
    </xf>
    <xf numFmtId="3" fontId="10" fillId="0" borderId="22" xfId="2" applyNumberFormat="1" applyFont="1" applyBorder="1" applyAlignment="1" applyProtection="1">
      <alignment horizontal="right" vertical="center"/>
    </xf>
    <xf numFmtId="3" fontId="10" fillId="0" borderId="19" xfId="2" applyNumberFormat="1" applyFont="1" applyBorder="1" applyAlignment="1" applyProtection="1">
      <alignment horizontal="right" vertical="center"/>
    </xf>
    <xf numFmtId="3" fontId="10" fillId="0" borderId="17" xfId="2" applyNumberFormat="1" applyFont="1" applyBorder="1" applyAlignment="1" applyProtection="1">
      <alignment horizontal="right" vertical="center"/>
    </xf>
    <xf numFmtId="3" fontId="10" fillId="0" borderId="18" xfId="2" applyNumberFormat="1" applyFont="1" applyBorder="1" applyAlignment="1" applyProtection="1">
      <alignment horizontal="right" vertical="center"/>
    </xf>
    <xf numFmtId="0" fontId="12" fillId="0" borderId="12" xfId="2" applyFont="1" applyFill="1" applyBorder="1" applyAlignment="1" applyProtection="1">
      <alignment horizontal="center" vertical="center" wrapText="1"/>
    </xf>
    <xf numFmtId="0" fontId="12" fillId="0" borderId="12" xfId="0" applyFont="1" applyFill="1" applyBorder="1" applyAlignment="1" applyProtection="1">
      <alignment horizontal="center" vertical="center" wrapText="1"/>
    </xf>
    <xf numFmtId="0" fontId="12" fillId="0" borderId="12" xfId="0" applyFont="1" applyFill="1" applyBorder="1" applyAlignment="1" applyProtection="1">
      <alignment horizontal="center" vertical="center"/>
    </xf>
    <xf numFmtId="0" fontId="12" fillId="0" borderId="46" xfId="2" applyFont="1" applyFill="1" applyBorder="1" applyAlignment="1" applyProtection="1">
      <alignment vertical="center" wrapText="1"/>
    </xf>
    <xf numFmtId="0" fontId="12" fillId="0" borderId="9" xfId="0" applyFont="1" applyFill="1" applyBorder="1" applyAlignment="1" applyProtection="1">
      <alignment vertical="center" wrapText="1"/>
    </xf>
    <xf numFmtId="0" fontId="12" fillId="0" borderId="21" xfId="0" applyFont="1" applyFill="1" applyBorder="1" applyAlignment="1" applyProtection="1">
      <alignment vertical="center"/>
    </xf>
    <xf numFmtId="3" fontId="10" fillId="0" borderId="46" xfId="2" applyNumberFormat="1" applyFont="1" applyBorder="1" applyAlignment="1" applyProtection="1">
      <alignment horizontal="right" vertical="center"/>
    </xf>
    <xf numFmtId="3" fontId="10" fillId="0" borderId="41" xfId="2" applyNumberFormat="1" applyFont="1" applyBorder="1" applyAlignment="1" applyProtection="1">
      <alignment horizontal="right" vertical="center"/>
    </xf>
    <xf numFmtId="3" fontId="10" fillId="0" borderId="11" xfId="2" applyNumberFormat="1" applyFont="1" applyBorder="1" applyAlignment="1" applyProtection="1">
      <alignment horizontal="right" vertical="center"/>
    </xf>
    <xf numFmtId="3" fontId="10" fillId="0" borderId="42" xfId="2" applyNumberFormat="1" applyFont="1" applyBorder="1" applyAlignment="1" applyProtection="1">
      <alignment horizontal="right" vertical="center"/>
    </xf>
    <xf numFmtId="3" fontId="10" fillId="0" borderId="24" xfId="2" applyNumberFormat="1" applyFont="1" applyFill="1" applyBorder="1" applyAlignment="1" applyProtection="1">
      <alignment horizontal="right" vertical="center"/>
    </xf>
    <xf numFmtId="3" fontId="10" fillId="0" borderId="23" xfId="2" applyNumberFormat="1" applyFont="1" applyBorder="1" applyAlignment="1" applyProtection="1">
      <alignment horizontal="right" vertical="center"/>
    </xf>
    <xf numFmtId="3" fontId="10" fillId="0" borderId="16" xfId="2" applyNumberFormat="1" applyFont="1" applyBorder="1" applyAlignment="1" applyProtection="1">
      <alignment horizontal="right" vertical="center"/>
    </xf>
    <xf numFmtId="3" fontId="10" fillId="0" borderId="25" xfId="2" applyNumberFormat="1" applyFont="1" applyBorder="1" applyAlignment="1" applyProtection="1">
      <alignment horizontal="right" vertical="center"/>
    </xf>
    <xf numFmtId="3" fontId="10" fillId="0" borderId="26" xfId="2" applyNumberFormat="1" applyFont="1" applyBorder="1" applyAlignment="1" applyProtection="1">
      <alignment horizontal="right" vertical="center"/>
    </xf>
    <xf numFmtId="3" fontId="10" fillId="0" borderId="0" xfId="0" applyNumberFormat="1" applyFont="1" applyBorder="1"/>
    <xf numFmtId="0" fontId="12" fillId="0" borderId="20" xfId="0" applyFont="1" applyFill="1" applyBorder="1" applyAlignment="1" applyProtection="1">
      <alignment vertical="center" wrapText="1"/>
    </xf>
    <xf numFmtId="3" fontId="10" fillId="0" borderId="9" xfId="2" applyNumberFormat="1" applyFont="1" applyFill="1" applyBorder="1" applyAlignment="1" applyProtection="1">
      <alignment horizontal="right" vertical="center"/>
    </xf>
    <xf numFmtId="3" fontId="10" fillId="0" borderId="20" xfId="2" applyNumberFormat="1" applyFont="1" applyFill="1" applyBorder="1" applyAlignment="1" applyProtection="1">
      <alignment horizontal="right" vertical="center"/>
    </xf>
    <xf numFmtId="3" fontId="10" fillId="0" borderId="11" xfId="2" applyNumberFormat="1" applyFont="1" applyFill="1" applyBorder="1" applyAlignment="1" applyProtection="1">
      <alignment horizontal="right" vertical="center"/>
    </xf>
    <xf numFmtId="3" fontId="10" fillId="0" borderId="17" xfId="2" applyNumberFormat="1" applyFont="1" applyFill="1" applyBorder="1" applyAlignment="1" applyProtection="1">
      <alignment horizontal="right" vertical="center"/>
    </xf>
    <xf numFmtId="0" fontId="12" fillId="0" borderId="24" xfId="2" applyFont="1" applyFill="1" applyBorder="1" applyAlignment="1" applyProtection="1">
      <alignment vertical="center" wrapText="1"/>
    </xf>
    <xf numFmtId="0" fontId="12" fillId="0" borderId="10" xfId="0" applyFont="1" applyFill="1" applyBorder="1" applyAlignment="1" applyProtection="1">
      <alignment vertical="center"/>
    </xf>
    <xf numFmtId="3" fontId="10" fillId="0" borderId="46" xfId="2" applyNumberFormat="1" applyFont="1" applyFill="1" applyBorder="1" applyAlignment="1" applyProtection="1">
      <alignment horizontal="right" vertical="center"/>
    </xf>
    <xf numFmtId="3" fontId="10" fillId="0" borderId="21" xfId="2" applyNumberFormat="1" applyFont="1" applyFill="1" applyBorder="1" applyAlignment="1" applyProtection="1">
      <alignment horizontal="right" vertical="center"/>
    </xf>
    <xf numFmtId="3" fontId="10" fillId="0" borderId="41" xfId="2" applyNumberFormat="1" applyFont="1" applyFill="1" applyBorder="1" applyAlignment="1" applyProtection="1">
      <alignment horizontal="right" vertical="center"/>
    </xf>
    <xf numFmtId="3" fontId="10" fillId="0" borderId="19" xfId="2" applyNumberFormat="1" applyFont="1" applyFill="1" applyBorder="1" applyAlignment="1" applyProtection="1">
      <alignment horizontal="right" vertical="center"/>
    </xf>
    <xf numFmtId="164" fontId="7" fillId="3" borderId="3" xfId="1" applyNumberFormat="1" applyFont="1" applyFill="1" applyBorder="1" applyAlignment="1">
      <alignment horizontal="right"/>
    </xf>
    <xf numFmtId="3" fontId="10" fillId="0" borderId="56" xfId="2" applyNumberFormat="1" applyFont="1" applyBorder="1" applyAlignment="1" applyProtection="1">
      <alignment horizontal="right" vertical="center"/>
    </xf>
    <xf numFmtId="3" fontId="10" fillId="0" borderId="23" xfId="2" applyNumberFormat="1" applyFont="1" applyFill="1" applyBorder="1" applyAlignment="1" applyProtection="1">
      <alignment horizontal="right" vertical="center"/>
    </xf>
    <xf numFmtId="3" fontId="10" fillId="0" borderId="57" xfId="2" applyNumberFormat="1" applyFont="1" applyBorder="1" applyAlignment="1" applyProtection="1">
      <alignment horizontal="right" vertical="center"/>
    </xf>
    <xf numFmtId="1" fontId="12" fillId="0" borderId="0" xfId="2" applyNumberFormat="1" applyFont="1" applyBorder="1" applyAlignment="1">
      <alignment horizontal="center" vertical="center"/>
    </xf>
    <xf numFmtId="1" fontId="12" fillId="0" borderId="0" xfId="2" applyNumberFormat="1" applyFont="1" applyBorder="1" applyAlignment="1" applyProtection="1">
      <alignment horizontal="center" vertical="center"/>
    </xf>
    <xf numFmtId="3" fontId="10" fillId="0" borderId="48" xfId="2" applyNumberFormat="1" applyFont="1" applyBorder="1" applyAlignment="1" applyProtection="1">
      <alignment horizontal="right" vertical="center"/>
    </xf>
    <xf numFmtId="0" fontId="12" fillId="0" borderId="0" xfId="2" applyFont="1" applyBorder="1" applyAlignment="1" applyProtection="1">
      <alignment horizontal="center" vertical="center"/>
    </xf>
    <xf numFmtId="0" fontId="12" fillId="0" borderId="0" xfId="0" applyFont="1" applyBorder="1" applyAlignment="1" applyProtection="1">
      <alignment horizontal="center" vertical="center"/>
    </xf>
    <xf numFmtId="0" fontId="12" fillId="0" borderId="58" xfId="2" applyFont="1" applyFill="1" applyBorder="1" applyAlignment="1" applyProtection="1">
      <alignment vertical="center" wrapText="1"/>
    </xf>
    <xf numFmtId="0" fontId="12" fillId="0" borderId="59" xfId="0" applyFont="1" applyFill="1" applyBorder="1" applyAlignment="1" applyProtection="1">
      <alignment vertical="center" wrapText="1"/>
    </xf>
    <xf numFmtId="0" fontId="12" fillId="0" borderId="42" xfId="0" applyFont="1" applyFill="1" applyBorder="1" applyAlignment="1" applyProtection="1">
      <alignment vertical="center"/>
    </xf>
    <xf numFmtId="0" fontId="17" fillId="0" borderId="0" xfId="0" applyFont="1" applyAlignment="1">
      <alignment horizontal="center"/>
    </xf>
    <xf numFmtId="0" fontId="12" fillId="3" borderId="15" xfId="1" applyFont="1" applyFill="1" applyBorder="1" applyAlignment="1">
      <alignment horizontal="left" vertical="center" wrapText="1"/>
    </xf>
    <xf numFmtId="0" fontId="12" fillId="0" borderId="0" xfId="2" applyFont="1" applyFill="1" applyBorder="1" applyAlignment="1">
      <alignment horizontal="left"/>
    </xf>
    <xf numFmtId="0" fontId="19" fillId="0" borderId="0" xfId="0" applyFont="1"/>
    <xf numFmtId="0" fontId="19" fillId="0" borderId="0" xfId="0" applyFont="1" applyBorder="1"/>
    <xf numFmtId="0" fontId="22" fillId="0" borderId="0" xfId="0" applyFont="1"/>
    <xf numFmtId="0" fontId="19" fillId="0" borderId="9" xfId="0" applyFont="1" applyBorder="1"/>
    <xf numFmtId="0" fontId="19" fillId="4" borderId="9" xfId="0" applyFont="1" applyFill="1" applyBorder="1" applyAlignment="1">
      <alignment horizontal="center"/>
    </xf>
    <xf numFmtId="0" fontId="19" fillId="4" borderId="43" xfId="0" applyFont="1" applyFill="1" applyBorder="1" applyAlignment="1">
      <alignment horizontal="center"/>
    </xf>
    <xf numFmtId="0" fontId="19" fillId="3" borderId="43" xfId="0" applyFont="1" applyFill="1" applyBorder="1" applyAlignment="1">
      <alignment horizontal="center" wrapText="1"/>
    </xf>
    <xf numFmtId="0" fontId="19" fillId="3" borderId="9" xfId="0" applyFont="1" applyFill="1" applyBorder="1" applyAlignment="1">
      <alignment horizontal="center"/>
    </xf>
    <xf numFmtId="0" fontId="19" fillId="4" borderId="50" xfId="0" applyFont="1" applyFill="1" applyBorder="1" applyAlignment="1">
      <alignment wrapText="1"/>
    </xf>
    <xf numFmtId="0" fontId="19" fillId="4" borderId="20" xfId="0" applyFont="1" applyFill="1" applyBorder="1"/>
    <xf numFmtId="0" fontId="19" fillId="0" borderId="20" xfId="0" applyFont="1" applyBorder="1"/>
    <xf numFmtId="0" fontId="23" fillId="0" borderId="49" xfId="0" applyFont="1" applyBorder="1" applyAlignment="1">
      <alignment wrapText="1"/>
    </xf>
    <xf numFmtId="0" fontId="19" fillId="0" borderId="24" xfId="0" applyFont="1" applyBorder="1"/>
    <xf numFmtId="0" fontId="19" fillId="0" borderId="20" xfId="0" applyFont="1" applyBorder="1" applyAlignment="1">
      <alignment wrapText="1"/>
    </xf>
    <xf numFmtId="0" fontId="24" fillId="0" borderId="49" xfId="0" applyFont="1" applyBorder="1" applyAlignment="1">
      <alignment wrapText="1"/>
    </xf>
    <xf numFmtId="0" fontId="19" fillId="0" borderId="20" xfId="0" applyFont="1" applyFill="1" applyBorder="1"/>
    <xf numFmtId="0" fontId="19" fillId="0" borderId="24" xfId="0" applyFont="1" applyFill="1" applyBorder="1" applyAlignment="1"/>
    <xf numFmtId="0" fontId="19" fillId="0" borderId="15" xfId="0" applyFont="1" applyBorder="1"/>
    <xf numFmtId="0" fontId="19" fillId="0" borderId="50" xfId="0" applyFont="1" applyBorder="1"/>
    <xf numFmtId="0" fontId="22" fillId="0" borderId="20" xfId="0" applyFont="1" applyBorder="1" applyAlignment="1">
      <alignment wrapText="1"/>
    </xf>
    <xf numFmtId="0" fontId="25" fillId="0" borderId="15" xfId="0" applyFont="1" applyBorder="1"/>
    <xf numFmtId="0" fontId="20" fillId="0" borderId="15" xfId="0" applyFont="1" applyBorder="1"/>
    <xf numFmtId="0" fontId="25" fillId="0" borderId="20" xfId="0" applyFont="1" applyBorder="1"/>
    <xf numFmtId="0" fontId="22" fillId="0" borderId="20" xfId="0" applyFont="1" applyBorder="1"/>
    <xf numFmtId="0" fontId="22" fillId="4" borderId="20" xfId="0" applyFont="1" applyFill="1" applyBorder="1"/>
    <xf numFmtId="0" fontId="19" fillId="0" borderId="0" xfId="0" applyFont="1" applyFill="1"/>
    <xf numFmtId="0" fontId="22" fillId="0" borderId="24" xfId="0" applyFont="1" applyBorder="1"/>
    <xf numFmtId="0" fontId="26" fillId="0" borderId="49" xfId="0" applyFont="1" applyBorder="1" applyAlignment="1">
      <alignment wrapText="1"/>
    </xf>
    <xf numFmtId="0" fontId="22" fillId="0" borderId="24" xfId="0" applyFont="1" applyFill="1" applyBorder="1" applyAlignment="1"/>
    <xf numFmtId="0" fontId="22" fillId="0" borderId="20" xfId="0" applyFont="1" applyFill="1" applyBorder="1"/>
    <xf numFmtId="0" fontId="24" fillId="4" borderId="49" xfId="0" applyFont="1" applyFill="1" applyBorder="1" applyAlignment="1">
      <alignment wrapText="1"/>
    </xf>
    <xf numFmtId="0" fontId="19" fillId="4" borderId="24" xfId="0" applyFont="1" applyFill="1" applyBorder="1"/>
    <xf numFmtId="0" fontId="24" fillId="0" borderId="30" xfId="0" applyFont="1" applyFill="1" applyBorder="1" applyAlignment="1">
      <alignment wrapText="1"/>
    </xf>
    <xf numFmtId="0" fontId="19" fillId="4" borderId="46" xfId="0" applyFont="1" applyFill="1" applyBorder="1"/>
    <xf numFmtId="0" fontId="19" fillId="3" borderId="46" xfId="0" applyFont="1" applyFill="1" applyBorder="1"/>
    <xf numFmtId="0" fontId="19" fillId="4" borderId="24" xfId="0" applyFont="1" applyFill="1" applyBorder="1" applyAlignment="1"/>
    <xf numFmtId="0" fontId="24" fillId="4" borderId="24" xfId="0" applyFont="1" applyFill="1" applyBorder="1" applyAlignment="1"/>
    <xf numFmtId="0" fontId="12" fillId="3" borderId="13" xfId="2" applyFont="1" applyFill="1" applyBorder="1" applyAlignment="1" applyProtection="1">
      <alignment horizontal="center" vertical="center" wrapText="1"/>
    </xf>
    <xf numFmtId="0" fontId="12" fillId="3" borderId="13" xfId="0" applyFont="1" applyFill="1" applyBorder="1" applyAlignment="1" applyProtection="1">
      <alignment horizontal="center" vertical="center"/>
    </xf>
    <xf numFmtId="3" fontId="12" fillId="3" borderId="14" xfId="2" applyNumberFormat="1" applyFont="1" applyFill="1" applyBorder="1" applyAlignment="1" applyProtection="1">
      <alignment horizontal="right" vertical="center"/>
    </xf>
    <xf numFmtId="3" fontId="12" fillId="3" borderId="22" xfId="2" applyNumberFormat="1" applyFont="1" applyFill="1" applyBorder="1" applyAlignment="1" applyProtection="1">
      <alignment horizontal="right" vertical="center"/>
    </xf>
    <xf numFmtId="3" fontId="10" fillId="0" borderId="0" xfId="2" applyNumberFormat="1" applyFont="1" applyAlignment="1">
      <alignment vertical="center"/>
    </xf>
    <xf numFmtId="3" fontId="10" fillId="0" borderId="0" xfId="2" applyNumberFormat="1" applyFont="1" applyAlignment="1" applyProtection="1">
      <alignment vertical="center"/>
    </xf>
    <xf numFmtId="164" fontId="7" fillId="0" borderId="3" xfId="1" applyNumberFormat="1" applyFont="1" applyFill="1" applyBorder="1" applyAlignment="1">
      <alignment horizontal="right"/>
    </xf>
    <xf numFmtId="49" fontId="10" fillId="0" borderId="29" xfId="0" applyNumberFormat="1" applyFont="1" applyBorder="1"/>
    <xf numFmtId="49" fontId="12" fillId="2" borderId="32" xfId="0" applyNumberFormat="1" applyFont="1" applyFill="1" applyBorder="1" applyAlignment="1" applyProtection="1">
      <alignment horizontal="center"/>
      <protection hidden="1"/>
    </xf>
    <xf numFmtId="0" fontId="12" fillId="0" borderId="12" xfId="0" applyFont="1" applyBorder="1" applyAlignment="1"/>
    <xf numFmtId="0" fontId="19" fillId="0" borderId="49" xfId="0" applyFont="1" applyBorder="1" applyAlignment="1">
      <alignment wrapText="1"/>
    </xf>
    <xf numFmtId="0" fontId="12" fillId="3" borderId="13" xfId="0" applyFont="1" applyFill="1" applyBorder="1" applyAlignment="1" applyProtection="1">
      <alignment horizontal="center" vertical="center" wrapText="1"/>
    </xf>
    <xf numFmtId="0" fontId="12" fillId="0" borderId="13" xfId="0" applyFont="1" applyFill="1" applyBorder="1" applyAlignment="1" applyProtection="1">
      <alignment horizontal="center" vertical="center" wrapText="1"/>
    </xf>
    <xf numFmtId="0" fontId="12" fillId="0" borderId="2" xfId="1" applyFont="1" applyFill="1" applyBorder="1" applyAlignment="1">
      <alignment vertical="center" wrapText="1"/>
    </xf>
    <xf numFmtId="164" fontId="12" fillId="0" borderId="0" xfId="1" quotePrefix="1" applyNumberFormat="1" applyFont="1" applyFill="1" applyBorder="1" applyAlignment="1">
      <alignment horizontal="center" vertical="center" wrapText="1"/>
    </xf>
    <xf numFmtId="3" fontId="10" fillId="0" borderId="57" xfId="2" applyNumberFormat="1" applyFont="1" applyFill="1" applyBorder="1" applyAlignment="1" applyProtection="1">
      <alignment horizontal="right" vertical="center"/>
    </xf>
    <xf numFmtId="3" fontId="10" fillId="0" borderId="18" xfId="2" applyNumberFormat="1" applyFont="1" applyFill="1" applyBorder="1" applyAlignment="1" applyProtection="1">
      <alignment horizontal="right" vertical="center"/>
    </xf>
    <xf numFmtId="0" fontId="28" fillId="0" borderId="49" xfId="0" applyFont="1" applyBorder="1" applyAlignment="1">
      <alignment wrapText="1"/>
    </xf>
    <xf numFmtId="0" fontId="19" fillId="0" borderId="0" xfId="0" applyFont="1" applyAlignment="1">
      <alignment wrapText="1"/>
    </xf>
    <xf numFmtId="0" fontId="10" fillId="0" borderId="0" xfId="0" applyFont="1" applyFill="1" applyBorder="1" applyAlignment="1">
      <alignment horizontal="right" vertical="center" wrapText="1"/>
    </xf>
    <xf numFmtId="0" fontId="12" fillId="0" borderId="28" xfId="0" applyFont="1" applyFill="1" applyBorder="1" applyAlignment="1">
      <alignment horizontal="right"/>
    </xf>
    <xf numFmtId="0" fontId="12" fillId="0" borderId="34" xfId="0" applyFont="1" applyFill="1" applyBorder="1" applyAlignment="1" applyProtection="1">
      <alignment horizontal="right"/>
    </xf>
    <xf numFmtId="0" fontId="10" fillId="0" borderId="31" xfId="0" applyFont="1" applyFill="1" applyBorder="1" applyAlignment="1" applyProtection="1">
      <alignment horizontal="right" vertical="center" wrapText="1"/>
      <protection locked="0"/>
    </xf>
    <xf numFmtId="0" fontId="10" fillId="0" borderId="27" xfId="0" applyFont="1" applyFill="1" applyBorder="1" applyAlignment="1" applyProtection="1">
      <alignment horizontal="right"/>
      <protection locked="0"/>
    </xf>
    <xf numFmtId="0" fontId="12" fillId="0" borderId="31" xfId="0" applyFont="1" applyFill="1" applyBorder="1" applyAlignment="1">
      <alignment horizontal="right" vertical="center" wrapText="1"/>
    </xf>
    <xf numFmtId="0" fontId="18" fillId="0" borderId="27" xfId="0" applyFont="1" applyFill="1" applyBorder="1" applyAlignment="1">
      <alignment horizontal="right" vertical="center" wrapText="1"/>
    </xf>
    <xf numFmtId="0" fontId="10" fillId="0" borderId="3" xfId="0" applyFont="1" applyFill="1" applyBorder="1" applyAlignment="1">
      <alignment horizontal="right" vertical="center" wrapText="1"/>
    </xf>
    <xf numFmtId="0" fontId="5" fillId="0" borderId="34" xfId="0" applyFont="1" applyFill="1" applyBorder="1" applyAlignment="1">
      <alignment horizontal="right" vertical="center" wrapText="1"/>
    </xf>
    <xf numFmtId="0" fontId="5" fillId="0" borderId="38" xfId="0" applyFont="1" applyFill="1" applyBorder="1" applyAlignment="1">
      <alignment horizontal="right" vertical="center" wrapText="1"/>
    </xf>
    <xf numFmtId="0" fontId="22" fillId="0" borderId="21" xfId="0" applyFont="1" applyBorder="1" applyAlignment="1">
      <alignment horizontal="center"/>
    </xf>
    <xf numFmtId="0" fontId="22" fillId="4" borderId="21" xfId="0" applyFont="1" applyFill="1" applyBorder="1" applyAlignment="1">
      <alignment horizontal="center"/>
    </xf>
    <xf numFmtId="0" fontId="22" fillId="4" borderId="10" xfId="0" applyFont="1" applyFill="1" applyBorder="1"/>
    <xf numFmtId="0" fontId="22" fillId="0" borderId="10" xfId="0" applyFont="1" applyBorder="1"/>
    <xf numFmtId="0" fontId="22" fillId="0" borderId="10" xfId="0" applyFont="1" applyFill="1" applyBorder="1"/>
    <xf numFmtId="0" fontId="25" fillId="0" borderId="10" xfId="0" applyFont="1" applyBorder="1"/>
    <xf numFmtId="0" fontId="22" fillId="3" borderId="21" xfId="0" applyFont="1" applyFill="1" applyBorder="1" applyAlignment="1">
      <alignment horizontal="center"/>
    </xf>
    <xf numFmtId="0" fontId="22" fillId="0" borderId="48" xfId="0" applyFont="1" applyBorder="1"/>
    <xf numFmtId="0" fontId="19" fillId="0" borderId="24" xfId="0" applyFont="1" applyFill="1" applyBorder="1"/>
    <xf numFmtId="0" fontId="23" fillId="0" borderId="49" xfId="0" applyFont="1" applyFill="1" applyBorder="1" applyAlignment="1">
      <alignment wrapText="1"/>
    </xf>
    <xf numFmtId="0" fontId="19" fillId="0" borderId="15" xfId="0" applyFont="1" applyFill="1" applyBorder="1"/>
    <xf numFmtId="0" fontId="19" fillId="0" borderId="10" xfId="0" applyFont="1" applyBorder="1"/>
    <xf numFmtId="0" fontId="24" fillId="0" borderId="49" xfId="0" applyFont="1" applyFill="1" applyBorder="1" applyAlignment="1">
      <alignment wrapText="1"/>
    </xf>
    <xf numFmtId="0" fontId="29" fillId="0" borderId="0" xfId="0" applyFont="1" applyBorder="1" applyAlignment="1"/>
    <xf numFmtId="0" fontId="6" fillId="0" borderId="0" xfId="0" applyFont="1" applyBorder="1" applyAlignment="1">
      <alignment horizontal="center"/>
    </xf>
    <xf numFmtId="0" fontId="4" fillId="0" borderId="0" xfId="0" applyFont="1" applyFill="1" applyBorder="1" applyAlignment="1">
      <alignment horizontal="center"/>
    </xf>
    <xf numFmtId="0" fontId="8" fillId="0" borderId="0" xfId="0" applyFont="1" applyFill="1" applyAlignment="1">
      <alignment horizontal="center"/>
    </xf>
    <xf numFmtId="0" fontId="8" fillId="0" borderId="0" xfId="0" applyFont="1" applyFill="1"/>
    <xf numFmtId="0" fontId="4" fillId="0" borderId="0" xfId="0" applyFont="1" applyFill="1"/>
    <xf numFmtId="0" fontId="4" fillId="0" borderId="0" xfId="0" applyFont="1" applyFill="1" applyBorder="1"/>
    <xf numFmtId="0" fontId="4" fillId="0" borderId="13" xfId="0" applyFont="1" applyFill="1" applyBorder="1" applyAlignment="1">
      <alignment horizontal="center" vertical="center" wrapText="1"/>
    </xf>
    <xf numFmtId="0" fontId="4" fillId="0" borderId="13" xfId="0" applyFont="1" applyFill="1" applyBorder="1" applyAlignment="1">
      <alignment horizontal="center"/>
    </xf>
    <xf numFmtId="0" fontId="4" fillId="0" borderId="19" xfId="0" applyFont="1" applyFill="1" applyBorder="1" applyAlignment="1">
      <alignment horizontal="center" vertical="center" wrapText="1"/>
    </xf>
    <xf numFmtId="0" fontId="4" fillId="0" borderId="17" xfId="0" applyFont="1" applyFill="1" applyBorder="1" applyAlignment="1">
      <alignment horizontal="center"/>
    </xf>
    <xf numFmtId="0" fontId="4" fillId="0" borderId="56" xfId="0" applyFont="1" applyFill="1" applyBorder="1" applyAlignment="1">
      <alignment horizontal="center" vertical="center" wrapText="1"/>
    </xf>
    <xf numFmtId="167" fontId="12" fillId="0" borderId="29" xfId="0" applyNumberFormat="1" applyFont="1" applyFill="1" applyBorder="1" applyAlignment="1">
      <alignment horizontal="right"/>
    </xf>
    <xf numFmtId="0" fontId="12" fillId="0" borderId="0" xfId="0" applyFont="1" applyFill="1" applyBorder="1" applyAlignment="1">
      <alignment horizontal="right"/>
    </xf>
    <xf numFmtId="0" fontId="10" fillId="0" borderId="0" xfId="0" applyFont="1" applyFill="1" applyBorder="1" applyAlignment="1">
      <alignment horizontal="right"/>
    </xf>
    <xf numFmtId="0" fontId="14" fillId="0" borderId="0" xfId="0" applyFont="1" applyFill="1" applyBorder="1" applyAlignment="1">
      <alignment horizontal="right"/>
    </xf>
    <xf numFmtId="49" fontId="12" fillId="0" borderId="0" xfId="0" applyNumberFormat="1" applyFont="1" applyFill="1" applyBorder="1" applyAlignment="1">
      <alignment horizontal="right" vertical="center" wrapText="1"/>
    </xf>
    <xf numFmtId="0" fontId="12" fillId="0" borderId="0" xfId="0" applyFont="1" applyFill="1" applyBorder="1" applyAlignment="1">
      <alignment horizontal="right" vertical="center" wrapText="1"/>
    </xf>
    <xf numFmtId="0" fontId="14" fillId="0" borderId="0" xfId="0" applyFont="1" applyFill="1" applyBorder="1" applyAlignment="1">
      <alignment horizontal="right" vertical="center" wrapText="1"/>
    </xf>
    <xf numFmtId="0" fontId="18" fillId="0" borderId="0" xfId="0" applyFont="1" applyFill="1" applyBorder="1" applyAlignment="1">
      <alignment horizontal="right"/>
    </xf>
    <xf numFmtId="0" fontId="10" fillId="0" borderId="14" xfId="0" applyFont="1" applyFill="1" applyBorder="1" applyAlignment="1">
      <alignment horizontal="right" vertical="center" wrapText="1"/>
    </xf>
    <xf numFmtId="167" fontId="12" fillId="0" borderId="0" xfId="0" applyNumberFormat="1" applyFont="1" applyFill="1" applyBorder="1" applyAlignment="1">
      <alignment horizontal="right"/>
    </xf>
    <xf numFmtId="1" fontId="12" fillId="0" borderId="0" xfId="0" applyNumberFormat="1" applyFont="1" applyFill="1" applyBorder="1" applyAlignment="1">
      <alignment horizontal="right" vertical="center" wrapText="1"/>
    </xf>
    <xf numFmtId="0" fontId="19" fillId="0" borderId="20" xfId="0" applyFont="1" applyFill="1" applyBorder="1" applyAlignment="1">
      <alignment wrapText="1"/>
    </xf>
    <xf numFmtId="0" fontId="22" fillId="0" borderId="47" xfId="0" applyFont="1" applyFill="1" applyBorder="1"/>
    <xf numFmtId="0" fontId="14" fillId="0" borderId="0" xfId="0" applyFont="1" applyAlignment="1">
      <alignment wrapText="1"/>
    </xf>
    <xf numFmtId="3" fontId="14" fillId="0" borderId="0" xfId="2" applyNumberFormat="1" applyFont="1" applyFill="1" applyBorder="1" applyAlignment="1" applyProtection="1">
      <alignment vertical="center"/>
    </xf>
    <xf numFmtId="3" fontId="14" fillId="0" borderId="0" xfId="2" applyNumberFormat="1" applyFont="1" applyFill="1" applyBorder="1" applyAlignment="1" applyProtection="1">
      <alignment horizontal="right" vertical="center"/>
      <protection locked="0"/>
    </xf>
    <xf numFmtId="49" fontId="14" fillId="0" borderId="0" xfId="2" applyNumberFormat="1" applyFont="1" applyFill="1" applyBorder="1" applyAlignment="1" applyProtection="1">
      <alignment vertical="center"/>
    </xf>
    <xf numFmtId="49" fontId="14" fillId="0" borderId="0" xfId="2" applyNumberFormat="1" applyFont="1" applyFill="1" applyBorder="1" applyAlignment="1" applyProtection="1">
      <alignment horizontal="right" vertical="center"/>
    </xf>
    <xf numFmtId="3" fontId="14" fillId="0" borderId="0" xfId="2" applyNumberFormat="1" applyFont="1" applyFill="1" applyBorder="1" applyAlignment="1" applyProtection="1">
      <alignment vertical="center"/>
      <protection locked="0"/>
    </xf>
    <xf numFmtId="3" fontId="14" fillId="0" borderId="0" xfId="2" applyNumberFormat="1" applyFont="1" applyFill="1" applyBorder="1" applyAlignment="1">
      <alignment vertical="center"/>
    </xf>
    <xf numFmtId="0" fontId="18" fillId="0" borderId="0" xfId="0" applyFont="1" applyFill="1" applyBorder="1" applyAlignment="1" applyProtection="1">
      <alignment horizontal="center" vertical="top" wrapText="1" readingOrder="1"/>
      <protection locked="0"/>
    </xf>
    <xf numFmtId="0" fontId="18" fillId="0" borderId="0" xfId="0" applyFont="1" applyFill="1" applyBorder="1" applyAlignment="1" applyProtection="1">
      <alignment horizontal="center" vertical="top" wrapText="1"/>
      <protection locked="0"/>
    </xf>
    <xf numFmtId="1" fontId="18" fillId="0" borderId="0" xfId="2" applyNumberFormat="1" applyFont="1" applyFill="1" applyBorder="1" applyAlignment="1" applyProtection="1">
      <alignment horizontal="center" vertical="center"/>
    </xf>
    <xf numFmtId="3" fontId="14" fillId="0" borderId="0" xfId="2" applyNumberFormat="1" applyFont="1" applyFill="1" applyBorder="1" applyAlignment="1" applyProtection="1">
      <alignment horizontal="right" vertical="center"/>
    </xf>
    <xf numFmtId="0" fontId="18" fillId="5" borderId="0" xfId="0" applyFont="1" applyFill="1" applyBorder="1" applyAlignment="1" applyProtection="1">
      <alignment horizontal="center" vertical="top" wrapText="1" readingOrder="1"/>
      <protection locked="0"/>
    </xf>
    <xf numFmtId="0" fontId="18" fillId="5" borderId="0" xfId="0" applyFont="1" applyFill="1" applyBorder="1" applyAlignment="1" applyProtection="1">
      <alignment horizontal="center" vertical="top" wrapText="1"/>
      <protection locked="0"/>
    </xf>
    <xf numFmtId="0" fontId="18" fillId="0" borderId="0" xfId="0" applyFont="1" applyFill="1" applyBorder="1" applyAlignment="1" applyProtection="1">
      <alignment horizontal="center" vertical="center" wrapText="1"/>
    </xf>
    <xf numFmtId="0" fontId="18" fillId="0" borderId="0" xfId="1" quotePrefix="1" applyFont="1" applyFill="1" applyBorder="1" applyAlignment="1">
      <alignment horizontal="right" vertical="center"/>
    </xf>
    <xf numFmtId="0" fontId="18" fillId="0" borderId="0" xfId="1" applyFont="1" applyFill="1" applyBorder="1" applyAlignment="1">
      <alignment horizontal="center" vertical="center"/>
    </xf>
    <xf numFmtId="0" fontId="14" fillId="0" borderId="0" xfId="2" applyFont="1" applyAlignment="1">
      <alignment vertical="center" wrapText="1"/>
    </xf>
    <xf numFmtId="1" fontId="18" fillId="0" borderId="0" xfId="2" applyNumberFormat="1" applyFont="1" applyFill="1" applyBorder="1" applyAlignment="1">
      <alignment horizontal="center" vertical="center"/>
    </xf>
    <xf numFmtId="0" fontId="14" fillId="0" borderId="0" xfId="2" applyFont="1" applyFill="1" applyBorder="1" applyAlignment="1">
      <alignment vertical="center"/>
    </xf>
    <xf numFmtId="165" fontId="14" fillId="0" borderId="0" xfId="2" applyNumberFormat="1" applyFont="1" applyFill="1" applyBorder="1" applyAlignment="1">
      <alignment vertical="center"/>
    </xf>
    <xf numFmtId="165" fontId="14" fillId="0" borderId="0" xfId="2" applyNumberFormat="1" applyFont="1" applyFill="1" applyBorder="1" applyAlignment="1">
      <alignment vertical="center" wrapText="1"/>
    </xf>
    <xf numFmtId="3" fontId="14" fillId="0" borderId="0" xfId="2" applyNumberFormat="1" applyFont="1" applyFill="1" applyBorder="1" applyAlignment="1">
      <alignment horizontal="right" vertical="center"/>
    </xf>
    <xf numFmtId="3" fontId="14" fillId="0" borderId="0" xfId="0" applyNumberFormat="1" applyFont="1"/>
    <xf numFmtId="164" fontId="12" fillId="0" borderId="13" xfId="1" quotePrefix="1" applyNumberFormat="1" applyFont="1" applyFill="1" applyBorder="1" applyAlignment="1">
      <alignment horizontal="center" vertical="center"/>
    </xf>
    <xf numFmtId="164" fontId="11" fillId="0" borderId="13" xfId="1" quotePrefix="1" applyNumberFormat="1" applyFont="1" applyFill="1" applyBorder="1" applyAlignment="1">
      <alignment horizontal="center" vertical="center"/>
    </xf>
    <xf numFmtId="0" fontId="10" fillId="0" borderId="7" xfId="2" quotePrefix="1" applyFont="1" applyFill="1" applyBorder="1" applyAlignment="1">
      <alignment horizontal="center" vertical="center" wrapText="1"/>
    </xf>
    <xf numFmtId="0" fontId="12" fillId="0" borderId="69" xfId="0" applyFont="1" applyFill="1" applyBorder="1" applyAlignment="1" applyProtection="1">
      <alignment horizontal="center" vertical="top" wrapText="1" readingOrder="1"/>
      <protection locked="0"/>
    </xf>
    <xf numFmtId="0" fontId="12" fillId="0" borderId="70" xfId="0" applyFont="1" applyFill="1" applyBorder="1" applyAlignment="1" applyProtection="1">
      <alignment horizontal="center" vertical="top" wrapText="1"/>
      <protection locked="0"/>
    </xf>
    <xf numFmtId="0" fontId="10" fillId="0" borderId="1" xfId="2" quotePrefix="1" applyFont="1" applyFill="1" applyBorder="1" applyAlignment="1">
      <alignment horizontal="center" vertical="center" wrapText="1"/>
    </xf>
    <xf numFmtId="3" fontId="10" fillId="0" borderId="32" xfId="2" applyNumberFormat="1" applyFont="1" applyFill="1" applyBorder="1" applyAlignment="1" applyProtection="1">
      <alignment vertical="center"/>
    </xf>
    <xf numFmtId="0" fontId="12" fillId="0" borderId="3" xfId="1" quotePrefix="1" applyFont="1" applyFill="1" applyBorder="1" applyAlignment="1">
      <alignment horizontal="right" vertical="center"/>
    </xf>
    <xf numFmtId="3" fontId="10" fillId="0" borderId="32" xfId="2" applyNumberFormat="1" applyFont="1" applyFill="1" applyBorder="1" applyAlignment="1" applyProtection="1">
      <alignment horizontal="right" vertical="center"/>
      <protection locked="0"/>
    </xf>
    <xf numFmtId="164" fontId="13" fillId="0" borderId="12" xfId="1" quotePrefix="1" applyNumberFormat="1" applyFont="1" applyFill="1" applyBorder="1" applyAlignment="1">
      <alignment horizontal="right" vertical="center"/>
    </xf>
    <xf numFmtId="0" fontId="10" fillId="0" borderId="1" xfId="1" applyFont="1" applyFill="1" applyBorder="1" applyAlignment="1">
      <alignment horizontal="center" vertical="center" wrapText="1"/>
    </xf>
    <xf numFmtId="3" fontId="10" fillId="0" borderId="12" xfId="2" applyNumberFormat="1" applyFont="1" applyFill="1" applyBorder="1" applyAlignment="1">
      <alignment vertical="center"/>
    </xf>
    <xf numFmtId="0" fontId="10" fillId="0" borderId="0" xfId="2" applyFont="1" applyFill="1" applyAlignment="1">
      <alignment vertical="center"/>
    </xf>
    <xf numFmtId="3" fontId="10" fillId="0" borderId="0" xfId="0" applyNumberFormat="1" applyFont="1" applyFill="1"/>
    <xf numFmtId="164" fontId="13" fillId="0" borderId="0" xfId="1" quotePrefix="1" applyNumberFormat="1" applyFont="1" applyFill="1" applyBorder="1" applyAlignment="1">
      <alignment horizontal="center" vertical="center"/>
    </xf>
    <xf numFmtId="3" fontId="10" fillId="0" borderId="0" xfId="2" applyNumberFormat="1" applyFont="1" applyBorder="1" applyAlignment="1" applyProtection="1">
      <alignment horizontal="right" vertical="center"/>
      <protection locked="0"/>
    </xf>
    <xf numFmtId="0" fontId="10" fillId="0" borderId="7" xfId="2" applyFont="1" applyFill="1" applyBorder="1" applyAlignment="1">
      <alignment horizontal="center" vertical="center"/>
    </xf>
    <xf numFmtId="0" fontId="10" fillId="0" borderId="13" xfId="2" applyFont="1" applyFill="1" applyBorder="1" applyAlignment="1">
      <alignment horizontal="center" vertical="center"/>
    </xf>
    <xf numFmtId="0" fontId="10" fillId="0" borderId="12" xfId="2" applyFont="1" applyFill="1" applyBorder="1" applyAlignment="1">
      <alignment horizontal="center" vertical="center" wrapText="1"/>
    </xf>
    <xf numFmtId="0" fontId="12" fillId="0" borderId="19" xfId="0" applyFont="1" applyFill="1" applyBorder="1" applyAlignment="1" applyProtection="1">
      <alignment horizontal="center" vertical="top" wrapText="1" readingOrder="1"/>
      <protection locked="0"/>
    </xf>
    <xf numFmtId="0" fontId="12" fillId="0" borderId="18" xfId="0" applyFont="1" applyFill="1" applyBorder="1" applyAlignment="1" applyProtection="1">
      <alignment horizontal="center" vertical="top" wrapText="1"/>
      <protection locked="0"/>
    </xf>
    <xf numFmtId="0" fontId="10" fillId="0" borderId="5" xfId="2" applyFont="1" applyFill="1" applyBorder="1" applyAlignment="1">
      <alignment horizontal="center" vertical="center" wrapText="1"/>
    </xf>
    <xf numFmtId="0" fontId="10" fillId="0" borderId="4" xfId="2" applyFont="1" applyFill="1" applyBorder="1" applyAlignment="1">
      <alignment horizontal="center" vertical="center"/>
    </xf>
    <xf numFmtId="3" fontId="10" fillId="0" borderId="13" xfId="2" applyNumberFormat="1" applyFont="1" applyFill="1" applyBorder="1" applyAlignment="1" applyProtection="1">
      <alignment horizontal="right" vertical="center"/>
    </xf>
    <xf numFmtId="3" fontId="10" fillId="0" borderId="10" xfId="2" applyNumberFormat="1" applyFont="1" applyFill="1" applyBorder="1" applyAlignment="1" applyProtection="1">
      <alignment horizontal="right" vertical="center"/>
    </xf>
    <xf numFmtId="0" fontId="13" fillId="0" borderId="20" xfId="2" applyFont="1" applyFill="1" applyBorder="1" applyAlignment="1">
      <alignment horizontal="right" vertical="center"/>
    </xf>
    <xf numFmtId="164" fontId="13" fillId="0" borderId="20" xfId="1" quotePrefix="1" applyNumberFormat="1" applyFont="1" applyFill="1" applyBorder="1" applyAlignment="1">
      <alignment horizontal="right" vertical="center"/>
    </xf>
    <xf numFmtId="0" fontId="10" fillId="0" borderId="15" xfId="1" applyFont="1" applyFill="1" applyBorder="1" applyAlignment="1">
      <alignment horizontal="left" vertical="center" wrapText="1"/>
    </xf>
    <xf numFmtId="164" fontId="7" fillId="0" borderId="3" xfId="1" applyNumberFormat="1" applyFont="1" applyFill="1" applyBorder="1" applyAlignment="1">
      <alignment horizontal="right" wrapText="1"/>
    </xf>
    <xf numFmtId="3" fontId="10" fillId="0" borderId="25" xfId="2" applyNumberFormat="1" applyFont="1" applyFill="1" applyBorder="1" applyAlignment="1" applyProtection="1">
      <alignment horizontal="right" vertical="center"/>
    </xf>
    <xf numFmtId="3" fontId="10" fillId="0" borderId="48" xfId="2" applyNumberFormat="1" applyFont="1" applyFill="1" applyBorder="1" applyAlignment="1" applyProtection="1">
      <alignment horizontal="right" vertical="center"/>
    </xf>
    <xf numFmtId="3" fontId="10" fillId="0" borderId="14" xfId="2" applyNumberFormat="1" applyFont="1" applyFill="1" applyBorder="1" applyAlignment="1" applyProtection="1">
      <alignment horizontal="right" vertical="center"/>
    </xf>
    <xf numFmtId="3" fontId="10" fillId="0" borderId="2" xfId="2" applyNumberFormat="1" applyFont="1" applyFill="1" applyBorder="1" applyAlignment="1" applyProtection="1">
      <alignment vertical="center"/>
    </xf>
    <xf numFmtId="164" fontId="12" fillId="0" borderId="7" xfId="1" quotePrefix="1" applyNumberFormat="1" applyFont="1" applyFill="1" applyBorder="1" applyAlignment="1">
      <alignment horizontal="right" vertical="center"/>
    </xf>
    <xf numFmtId="3" fontId="10" fillId="0" borderId="12" xfId="2" applyNumberFormat="1" applyFont="1" applyFill="1" applyBorder="1" applyAlignment="1" applyProtection="1">
      <alignment vertical="center"/>
      <protection locked="0"/>
    </xf>
    <xf numFmtId="3" fontId="10" fillId="0" borderId="16" xfId="2" applyNumberFormat="1" applyFont="1" applyFill="1" applyBorder="1" applyAlignment="1" applyProtection="1">
      <alignment vertical="center"/>
      <protection locked="0"/>
    </xf>
    <xf numFmtId="0" fontId="12" fillId="0" borderId="12" xfId="1" quotePrefix="1" applyFont="1" applyFill="1" applyBorder="1" applyAlignment="1">
      <alignment horizontal="right" vertical="center"/>
    </xf>
    <xf numFmtId="0" fontId="10" fillId="0" borderId="12" xfId="1" applyFont="1" applyFill="1" applyBorder="1" applyAlignment="1">
      <alignment horizontal="center" vertical="center" wrapText="1"/>
    </xf>
    <xf numFmtId="0" fontId="12" fillId="0" borderId="13" xfId="1" quotePrefix="1" applyFont="1" applyFill="1" applyBorder="1" applyAlignment="1">
      <alignment horizontal="right" vertical="center"/>
    </xf>
    <xf numFmtId="164" fontId="13" fillId="0" borderId="13" xfId="1" quotePrefix="1" applyNumberFormat="1" applyFont="1" applyFill="1" applyBorder="1" applyAlignment="1">
      <alignment horizontal="right" vertical="center"/>
    </xf>
    <xf numFmtId="0" fontId="10" fillId="0" borderId="7" xfId="1" applyFont="1" applyFill="1" applyBorder="1" applyAlignment="1">
      <alignment horizontal="center" vertical="center" wrapText="1"/>
    </xf>
    <xf numFmtId="3" fontId="10" fillId="0" borderId="2" xfId="2" applyNumberFormat="1" applyFont="1" applyFill="1" applyBorder="1" applyAlignment="1">
      <alignment vertical="center"/>
    </xf>
    <xf numFmtId="0" fontId="10" fillId="0" borderId="12" xfId="2" quotePrefix="1" applyFont="1" applyFill="1" applyBorder="1" applyAlignment="1">
      <alignment horizontal="center" vertical="center"/>
    </xf>
    <xf numFmtId="0" fontId="10" fillId="0" borderId="12" xfId="2" applyFont="1" applyFill="1" applyBorder="1" applyAlignment="1">
      <alignment vertical="center"/>
    </xf>
    <xf numFmtId="0" fontId="12" fillId="0" borderId="17" xfId="0" applyFont="1" applyFill="1" applyBorder="1" applyAlignment="1" applyProtection="1">
      <alignment horizontal="center" vertical="top" wrapText="1" readingOrder="1"/>
      <protection locked="0"/>
    </xf>
    <xf numFmtId="0" fontId="12" fillId="0" borderId="17" xfId="0" applyFont="1" applyFill="1" applyBorder="1" applyAlignment="1" applyProtection="1">
      <alignment horizontal="center" vertical="top" wrapText="1"/>
      <protection locked="0"/>
    </xf>
    <xf numFmtId="0" fontId="10" fillId="0" borderId="14" xfId="2" quotePrefix="1" applyFont="1" applyFill="1" applyBorder="1" applyAlignment="1">
      <alignment horizontal="center" vertical="center" wrapText="1"/>
    </xf>
    <xf numFmtId="0" fontId="10" fillId="0" borderId="3" xfId="2" quotePrefix="1" applyFont="1" applyFill="1" applyBorder="1" applyAlignment="1">
      <alignment horizontal="center" vertical="center" wrapText="1"/>
    </xf>
    <xf numFmtId="1" fontId="12" fillId="0" borderId="4" xfId="2" applyNumberFormat="1" applyFont="1" applyFill="1" applyBorder="1" applyAlignment="1">
      <alignment horizontal="center" vertical="center"/>
    </xf>
    <xf numFmtId="0" fontId="10" fillId="0" borderId="5" xfId="2" applyFont="1" applyFill="1" applyBorder="1" applyAlignment="1">
      <alignment vertical="center"/>
    </xf>
    <xf numFmtId="165" fontId="10" fillId="0" borderId="40" xfId="2" quotePrefix="1" applyNumberFormat="1" applyFont="1" applyFill="1" applyBorder="1" applyAlignment="1">
      <alignment horizontal="center" vertical="center"/>
    </xf>
    <xf numFmtId="165" fontId="10" fillId="0" borderId="12" xfId="2" quotePrefix="1" applyNumberFormat="1" applyFont="1" applyFill="1" applyBorder="1" applyAlignment="1">
      <alignment horizontal="center" vertical="center" wrapText="1"/>
    </xf>
    <xf numFmtId="3" fontId="10" fillId="0" borderId="12" xfId="2" applyNumberFormat="1" applyFont="1" applyFill="1" applyBorder="1" applyAlignment="1">
      <alignment horizontal="right" vertical="center"/>
    </xf>
    <xf numFmtId="0" fontId="10" fillId="0" borderId="7" xfId="2" quotePrefix="1" applyFont="1" applyFill="1" applyBorder="1" applyAlignment="1">
      <alignment horizontal="center" vertical="center"/>
    </xf>
    <xf numFmtId="0" fontId="12" fillId="0" borderId="1" xfId="2" quotePrefix="1" applyFont="1" applyFill="1" applyBorder="1" applyAlignment="1">
      <alignment horizontal="center" vertical="center" wrapText="1"/>
    </xf>
    <xf numFmtId="0" fontId="10" fillId="0" borderId="7" xfId="2" applyFont="1" applyFill="1" applyBorder="1" applyAlignment="1">
      <alignment vertical="center" wrapText="1"/>
    </xf>
    <xf numFmtId="0" fontId="10" fillId="0" borderId="54" xfId="2" applyFont="1" applyFill="1" applyBorder="1" applyAlignment="1">
      <alignment horizontal="center" vertical="center"/>
    </xf>
    <xf numFmtId="0" fontId="11" fillId="0" borderId="3" xfId="1" applyFont="1" applyFill="1" applyBorder="1" applyAlignment="1">
      <alignment horizontal="left" vertical="center" wrapText="1"/>
    </xf>
    <xf numFmtId="3" fontId="10" fillId="0" borderId="0" xfId="2" applyNumberFormat="1" applyFont="1" applyFill="1" applyBorder="1" applyAlignment="1">
      <alignment horizontal="right" vertical="center"/>
    </xf>
    <xf numFmtId="3" fontId="10" fillId="0" borderId="28" xfId="2" applyNumberFormat="1" applyFont="1" applyFill="1" applyBorder="1" applyAlignment="1" applyProtection="1">
      <alignment vertical="center"/>
    </xf>
    <xf numFmtId="3" fontId="10" fillId="0" borderId="29" xfId="2" applyNumberFormat="1" applyFont="1" applyFill="1" applyBorder="1" applyAlignment="1" applyProtection="1">
      <alignment vertical="center"/>
    </xf>
    <xf numFmtId="164" fontId="13" fillId="0" borderId="71" xfId="1" applyNumberFormat="1" applyFont="1" applyFill="1" applyBorder="1" applyAlignment="1">
      <alignment horizontal="right" vertical="center"/>
    </xf>
    <xf numFmtId="0" fontId="11" fillId="0" borderId="20" xfId="1" applyFont="1" applyFill="1" applyBorder="1" applyAlignment="1">
      <alignment horizontal="left" vertical="center" wrapText="1"/>
    </xf>
    <xf numFmtId="3" fontId="10" fillId="0" borderId="30" xfId="2" applyNumberFormat="1" applyFont="1" applyFill="1" applyBorder="1" applyAlignment="1" applyProtection="1">
      <alignment vertical="center"/>
    </xf>
    <xf numFmtId="3" fontId="10" fillId="0" borderId="33" xfId="2" applyNumberFormat="1" applyFont="1" applyFill="1" applyBorder="1" applyAlignment="1" applyProtection="1">
      <alignment vertical="center"/>
    </xf>
    <xf numFmtId="164" fontId="10" fillId="0" borderId="3" xfId="1" applyNumberFormat="1" applyFont="1" applyFill="1" applyBorder="1" applyAlignment="1">
      <alignment horizontal="right" vertical="center"/>
    </xf>
    <xf numFmtId="164" fontId="13" fillId="0" borderId="72" xfId="1" quotePrefix="1" applyNumberFormat="1" applyFont="1" applyFill="1" applyBorder="1" applyAlignment="1">
      <alignment horizontal="right" vertical="center"/>
    </xf>
    <xf numFmtId="3" fontId="10" fillId="0" borderId="49" xfId="2" applyNumberFormat="1" applyFont="1" applyFill="1" applyBorder="1" applyAlignment="1" applyProtection="1">
      <alignment horizontal="right" vertical="center"/>
      <protection locked="0"/>
    </xf>
    <xf numFmtId="164" fontId="13" fillId="0" borderId="72" xfId="1" applyNumberFormat="1" applyFont="1" applyFill="1" applyBorder="1" applyAlignment="1">
      <alignment horizontal="right" vertical="center"/>
    </xf>
    <xf numFmtId="3" fontId="10" fillId="0" borderId="15" xfId="2" applyNumberFormat="1" applyFont="1" applyFill="1" applyBorder="1" applyAlignment="1" applyProtection="1">
      <alignment horizontal="right" vertical="center"/>
      <protection locked="0"/>
    </xf>
    <xf numFmtId="0" fontId="11" fillId="0" borderId="9" xfId="1" applyFont="1" applyFill="1" applyBorder="1" applyAlignment="1">
      <alignment horizontal="left" vertical="center" wrapText="1"/>
    </xf>
    <xf numFmtId="164" fontId="10" fillId="0" borderId="5" xfId="1" applyNumberFormat="1" applyFont="1" applyFill="1" applyBorder="1" applyAlignment="1">
      <alignment horizontal="right" vertical="center"/>
    </xf>
    <xf numFmtId="164" fontId="13" fillId="0" borderId="76" xfId="1" applyNumberFormat="1" applyFont="1" applyFill="1" applyBorder="1" applyAlignment="1">
      <alignment horizontal="right" vertical="center"/>
    </xf>
    <xf numFmtId="0" fontId="11" fillId="0" borderId="59" xfId="1" applyFont="1" applyFill="1" applyBorder="1" applyAlignment="1">
      <alignment horizontal="left" vertical="center" wrapText="1"/>
    </xf>
    <xf numFmtId="3" fontId="10" fillId="0" borderId="6" xfId="2" applyNumberFormat="1" applyFont="1" applyFill="1" applyBorder="1" applyAlignment="1" applyProtection="1">
      <alignment horizontal="right" vertical="center"/>
      <protection locked="0"/>
    </xf>
    <xf numFmtId="3" fontId="10" fillId="0" borderId="14" xfId="2" applyNumberFormat="1" applyFont="1" applyFill="1" applyBorder="1" applyAlignment="1" applyProtection="1">
      <alignment horizontal="right" vertical="center"/>
      <protection locked="0"/>
    </xf>
    <xf numFmtId="3" fontId="10" fillId="0" borderId="12" xfId="2" applyNumberFormat="1" applyFont="1" applyFill="1" applyBorder="1" applyAlignment="1" applyProtection="1">
      <alignment vertical="center"/>
    </xf>
    <xf numFmtId="164" fontId="12" fillId="0" borderId="14" xfId="1" quotePrefix="1" applyNumberFormat="1" applyFont="1" applyFill="1" applyBorder="1" applyAlignment="1">
      <alignment horizontal="center" vertical="center"/>
    </xf>
    <xf numFmtId="164" fontId="11" fillId="0" borderId="14" xfId="1" quotePrefix="1" applyNumberFormat="1" applyFont="1" applyFill="1" applyBorder="1" applyAlignment="1">
      <alignment horizontal="center" vertical="center"/>
    </xf>
    <xf numFmtId="0" fontId="31" fillId="0" borderId="5" xfId="1" quotePrefix="1" applyFont="1" applyFill="1" applyBorder="1" applyAlignment="1">
      <alignment horizontal="left" vertical="center" wrapText="1"/>
    </xf>
    <xf numFmtId="3" fontId="10" fillId="0" borderId="6" xfId="2" applyNumberFormat="1" applyFont="1" applyFill="1" applyBorder="1" applyAlignment="1" applyProtection="1">
      <alignment vertical="center"/>
    </xf>
    <xf numFmtId="0" fontId="10" fillId="0" borderId="3" xfId="1" applyFont="1" applyFill="1" applyBorder="1" applyAlignment="1">
      <alignment horizontal="right" vertical="center"/>
    </xf>
    <xf numFmtId="0" fontId="13" fillId="0" borderId="8" xfId="1" applyFont="1" applyFill="1" applyBorder="1" applyAlignment="1">
      <alignment horizontal="left" vertical="center" wrapText="1"/>
    </xf>
    <xf numFmtId="3" fontId="10" fillId="0" borderId="10" xfId="2" applyNumberFormat="1" applyFont="1" applyFill="1" applyBorder="1" applyAlignment="1" applyProtection="1">
      <alignment horizontal="right" vertical="center"/>
      <protection locked="0"/>
    </xf>
    <xf numFmtId="164" fontId="13" fillId="0" borderId="67" xfId="1" quotePrefix="1" applyNumberFormat="1" applyFont="1" applyFill="1" applyBorder="1" applyAlignment="1">
      <alignment horizontal="right" vertical="center"/>
    </xf>
    <xf numFmtId="0" fontId="13" fillId="0" borderId="0" xfId="1" applyFont="1" applyFill="1" applyBorder="1" applyAlignment="1">
      <alignment vertical="center" wrapText="1"/>
    </xf>
    <xf numFmtId="164" fontId="13" fillId="0" borderId="67" xfId="1" applyNumberFormat="1" applyFont="1" applyFill="1" applyBorder="1" applyAlignment="1">
      <alignment horizontal="right" vertical="center"/>
    </xf>
    <xf numFmtId="0" fontId="13" fillId="0" borderId="15" xfId="1" applyFont="1" applyFill="1" applyBorder="1" applyAlignment="1">
      <alignment vertical="center" wrapText="1"/>
    </xf>
    <xf numFmtId="0" fontId="10" fillId="0" borderId="3" xfId="1" applyFont="1" applyFill="1" applyBorder="1" applyAlignment="1">
      <alignment vertical="center"/>
    </xf>
    <xf numFmtId="0" fontId="13" fillId="0" borderId="8" xfId="1" quotePrefix="1" applyFont="1" applyFill="1" applyBorder="1" applyAlignment="1">
      <alignment horizontal="left" vertical="center" wrapText="1"/>
    </xf>
    <xf numFmtId="164" fontId="13" fillId="0" borderId="9" xfId="1" quotePrefix="1" applyNumberFormat="1" applyFont="1" applyFill="1" applyBorder="1" applyAlignment="1">
      <alignment horizontal="right" vertical="center"/>
    </xf>
    <xf numFmtId="0" fontId="13" fillId="0" borderId="30" xfId="1" quotePrefix="1" applyFont="1" applyFill="1" applyBorder="1" applyAlignment="1">
      <alignment vertical="center" wrapText="1"/>
    </xf>
    <xf numFmtId="164" fontId="13" fillId="0" borderId="11" xfId="1" quotePrefix="1" applyNumberFormat="1" applyFont="1" applyFill="1" applyBorder="1" applyAlignment="1">
      <alignment horizontal="right"/>
    </xf>
    <xf numFmtId="0" fontId="13" fillId="0" borderId="8" xfId="1" quotePrefix="1" applyFont="1" applyFill="1" applyBorder="1" applyAlignment="1">
      <alignment horizontal="left"/>
    </xf>
    <xf numFmtId="0" fontId="12" fillId="0" borderId="5" xfId="1" applyFont="1" applyFill="1" applyBorder="1" applyAlignment="1">
      <alignment horizontal="left" vertical="center" wrapText="1"/>
    </xf>
    <xf numFmtId="0" fontId="11" fillId="0" borderId="40" xfId="1" applyFont="1" applyFill="1" applyBorder="1" applyAlignment="1">
      <alignment horizontal="center" vertical="center" wrapText="1"/>
    </xf>
    <xf numFmtId="0" fontId="10" fillId="0" borderId="6" xfId="2" applyFont="1" applyFill="1" applyBorder="1" applyAlignment="1">
      <alignment horizontal="center" vertical="center" wrapText="1"/>
    </xf>
    <xf numFmtId="0" fontId="12" fillId="0" borderId="26" xfId="0" applyFont="1" applyFill="1" applyBorder="1" applyAlignment="1" applyProtection="1">
      <alignment horizontal="center" vertical="top" wrapText="1" readingOrder="1"/>
      <protection locked="0"/>
    </xf>
    <xf numFmtId="0" fontId="12" fillId="0" borderId="26" xfId="0" applyFont="1" applyFill="1" applyBorder="1" applyAlignment="1" applyProtection="1">
      <alignment horizontal="center" vertical="top" wrapText="1"/>
      <protection locked="0"/>
    </xf>
    <xf numFmtId="0" fontId="10" fillId="0" borderId="3" xfId="2" applyFont="1" applyFill="1" applyBorder="1" applyAlignment="1">
      <alignment horizontal="center" vertical="center"/>
    </xf>
    <xf numFmtId="0" fontId="10" fillId="0" borderId="39" xfId="2" applyFont="1" applyFill="1" applyBorder="1" applyAlignment="1">
      <alignment horizontal="center" vertical="center"/>
    </xf>
    <xf numFmtId="0" fontId="7" fillId="0" borderId="51" xfId="1" applyFont="1" applyFill="1" applyBorder="1" applyAlignment="1">
      <alignment horizontal="center" vertical="center" wrapText="1"/>
    </xf>
    <xf numFmtId="0" fontId="12" fillId="0" borderId="7" xfId="0" applyFont="1" applyFill="1" applyBorder="1" applyAlignment="1" applyProtection="1">
      <alignment horizontal="center" vertical="center" wrapText="1"/>
    </xf>
    <xf numFmtId="3" fontId="10" fillId="0" borderId="29" xfId="2" applyNumberFormat="1" applyFont="1" applyFill="1" applyBorder="1" applyAlignment="1" applyProtection="1">
      <alignment horizontal="right" vertical="center"/>
    </xf>
    <xf numFmtId="3" fontId="10" fillId="0" borderId="32" xfId="2" applyNumberFormat="1" applyFont="1" applyFill="1" applyBorder="1" applyAlignment="1" applyProtection="1">
      <alignment horizontal="right" vertical="center"/>
    </xf>
    <xf numFmtId="0" fontId="10" fillId="0" borderId="0" xfId="1" applyFont="1" applyFill="1" applyBorder="1" applyAlignment="1">
      <alignment vertical="center" wrapText="1"/>
    </xf>
    <xf numFmtId="0" fontId="12" fillId="0" borderId="3" xfId="1" applyFont="1" applyFill="1" applyBorder="1" applyAlignment="1">
      <alignment horizontal="right" vertical="center"/>
    </xf>
    <xf numFmtId="0" fontId="11" fillId="0" borderId="30" xfId="1" applyFont="1" applyFill="1" applyBorder="1" applyAlignment="1">
      <alignment horizontal="left" vertical="center" wrapText="1"/>
    </xf>
    <xf numFmtId="0" fontId="11" fillId="0" borderId="30" xfId="1" applyFont="1" applyFill="1" applyBorder="1" applyAlignment="1">
      <alignment vertical="center" wrapText="1"/>
    </xf>
    <xf numFmtId="3" fontId="10" fillId="0" borderId="63" xfId="2" applyNumberFormat="1" applyFont="1" applyFill="1" applyBorder="1" applyAlignment="1" applyProtection="1">
      <alignment horizontal="right" vertical="center"/>
      <protection locked="0"/>
    </xf>
    <xf numFmtId="0" fontId="12" fillId="0" borderId="30" xfId="1" quotePrefix="1" applyFont="1" applyFill="1" applyBorder="1" applyAlignment="1">
      <alignment horizontal="left"/>
    </xf>
    <xf numFmtId="3" fontId="10" fillId="0" borderId="33" xfId="2" applyNumberFormat="1" applyFont="1" applyFill="1" applyBorder="1" applyAlignment="1" applyProtection="1">
      <alignment horizontal="right" vertical="center"/>
    </xf>
    <xf numFmtId="0" fontId="10" fillId="0" borderId="0" xfId="1" applyFont="1" applyFill="1" applyBorder="1"/>
    <xf numFmtId="0" fontId="10" fillId="0" borderId="0" xfId="1" applyFont="1" applyFill="1" applyBorder="1" applyAlignment="1">
      <alignment wrapText="1"/>
    </xf>
    <xf numFmtId="3" fontId="10" fillId="0" borderId="35" xfId="2" applyNumberFormat="1" applyFont="1" applyFill="1" applyBorder="1" applyAlignment="1" applyProtection="1">
      <alignment horizontal="right" vertical="center"/>
      <protection locked="0"/>
    </xf>
    <xf numFmtId="3" fontId="10" fillId="0" borderId="48" xfId="2" applyNumberFormat="1" applyFont="1" applyFill="1" applyBorder="1" applyAlignment="1" applyProtection="1">
      <alignment horizontal="right" vertical="center"/>
      <protection locked="0"/>
    </xf>
    <xf numFmtId="0" fontId="11" fillId="0" borderId="8" xfId="1" applyFont="1" applyFill="1" applyBorder="1" applyAlignment="1">
      <alignment horizontal="left" vertical="center" wrapText="1"/>
    </xf>
    <xf numFmtId="0" fontId="10" fillId="0" borderId="1" xfId="2" applyFont="1" applyFill="1" applyBorder="1" applyAlignment="1">
      <alignment horizontal="center" vertical="center" wrapText="1"/>
    </xf>
    <xf numFmtId="3" fontId="10" fillId="0" borderId="12" xfId="2" applyNumberFormat="1" applyFont="1" applyFill="1" applyBorder="1" applyAlignment="1" applyProtection="1">
      <alignment horizontal="right" vertical="center"/>
    </xf>
    <xf numFmtId="3" fontId="10" fillId="0" borderId="10" xfId="2" applyNumberFormat="1" applyFont="1" applyFill="1" applyBorder="1" applyAlignment="1" applyProtection="1">
      <alignment vertical="center"/>
    </xf>
    <xf numFmtId="49" fontId="10" fillId="0" borderId="10" xfId="2" applyNumberFormat="1" applyFont="1" applyFill="1" applyBorder="1" applyAlignment="1" applyProtection="1">
      <alignment horizontal="right" vertical="center"/>
    </xf>
    <xf numFmtId="0" fontId="12" fillId="0" borderId="73" xfId="0" applyFont="1" applyFill="1" applyBorder="1" applyAlignment="1"/>
    <xf numFmtId="0" fontId="12" fillId="0" borderId="2" xfId="0" applyFont="1" applyFill="1" applyBorder="1" applyAlignment="1"/>
    <xf numFmtId="0" fontId="12" fillId="0" borderId="70" xfId="0" applyFont="1" applyFill="1" applyBorder="1" applyAlignment="1" applyProtection="1">
      <alignment horizontal="center" vertical="top" wrapText="1" readingOrder="1"/>
      <protection locked="0"/>
    </xf>
    <xf numFmtId="3" fontId="10" fillId="0" borderId="0" xfId="2" applyNumberFormat="1" applyFont="1" applyFill="1" applyBorder="1" applyAlignment="1" applyProtection="1">
      <alignment horizontal="right" vertical="center"/>
      <protection locked="0"/>
    </xf>
    <xf numFmtId="3" fontId="10" fillId="0" borderId="4" xfId="2" applyNumberFormat="1" applyFont="1" applyFill="1" applyBorder="1" applyAlignment="1" applyProtection="1">
      <alignment horizontal="right" vertical="center"/>
    </xf>
    <xf numFmtId="3" fontId="10" fillId="0" borderId="16" xfId="2" applyNumberFormat="1" applyFont="1" applyFill="1" applyBorder="1" applyAlignment="1" applyProtection="1">
      <alignment horizontal="right" vertical="center"/>
    </xf>
    <xf numFmtId="3" fontId="10" fillId="0" borderId="31" xfId="2" applyNumberFormat="1" applyFont="1" applyFill="1" applyBorder="1" applyAlignment="1" applyProtection="1">
      <alignment horizontal="right" vertical="center"/>
    </xf>
    <xf numFmtId="3" fontId="10" fillId="0" borderId="28" xfId="2" applyNumberFormat="1" applyFont="1" applyFill="1" applyBorder="1" applyAlignment="1" applyProtection="1">
      <alignment horizontal="right" vertical="center"/>
    </xf>
    <xf numFmtId="3" fontId="10" fillId="0" borderId="0" xfId="2" applyNumberFormat="1" applyFont="1" applyFill="1" applyBorder="1" applyAlignment="1" applyProtection="1">
      <alignment horizontal="right" vertical="center"/>
    </xf>
    <xf numFmtId="3" fontId="10" fillId="0" borderId="52" xfId="2" applyNumberFormat="1" applyFont="1" applyFill="1" applyBorder="1" applyAlignment="1" applyProtection="1">
      <alignment vertical="center"/>
    </xf>
    <xf numFmtId="3" fontId="10" fillId="0" borderId="49" xfId="2" applyNumberFormat="1" applyFont="1" applyFill="1" applyBorder="1" applyAlignment="1" applyProtection="1">
      <alignment horizontal="right" vertical="center"/>
    </xf>
    <xf numFmtId="3" fontId="10" fillId="0" borderId="64" xfId="2" applyNumberFormat="1" applyFont="1" applyFill="1" applyBorder="1" applyAlignment="1" applyProtection="1">
      <alignment horizontal="right" vertical="center"/>
    </xf>
    <xf numFmtId="3" fontId="10" fillId="0" borderId="35" xfId="2" applyNumberFormat="1" applyFont="1" applyFill="1" applyBorder="1" applyAlignment="1" applyProtection="1">
      <alignment horizontal="right" vertical="center"/>
    </xf>
    <xf numFmtId="0" fontId="10" fillId="0" borderId="36" xfId="0" applyFont="1" applyFill="1" applyBorder="1"/>
    <xf numFmtId="0" fontId="12" fillId="5" borderId="41" xfId="0" applyFont="1" applyFill="1" applyBorder="1" applyAlignment="1" applyProtection="1">
      <alignment horizontal="center" vertical="top" wrapText="1" readingOrder="1"/>
      <protection locked="0"/>
    </xf>
    <xf numFmtId="0" fontId="12" fillId="5" borderId="47" xfId="0" applyFont="1" applyFill="1" applyBorder="1" applyAlignment="1" applyProtection="1">
      <alignment horizontal="center" vertical="top" wrapText="1"/>
      <protection locked="0"/>
    </xf>
    <xf numFmtId="0" fontId="12" fillId="0" borderId="22" xfId="0" applyFont="1" applyFill="1" applyBorder="1" applyAlignment="1" applyProtection="1">
      <alignment horizontal="center" vertical="center" wrapText="1"/>
    </xf>
    <xf numFmtId="0" fontId="12" fillId="0" borderId="16" xfId="0" applyFont="1" applyFill="1" applyBorder="1" applyAlignment="1" applyProtection="1">
      <alignment horizontal="center" vertical="center" wrapText="1"/>
    </xf>
    <xf numFmtId="3" fontId="10" fillId="0" borderId="24" xfId="2" applyNumberFormat="1" applyFont="1" applyFill="1" applyBorder="1" applyAlignment="1" applyProtection="1">
      <alignment horizontal="right" vertical="center"/>
      <protection locked="0"/>
    </xf>
    <xf numFmtId="3" fontId="10" fillId="0" borderId="41" xfId="2" applyNumberFormat="1" applyFont="1" applyFill="1" applyBorder="1" applyAlignment="1" applyProtection="1">
      <alignment horizontal="right" vertical="center"/>
      <protection locked="0"/>
    </xf>
    <xf numFmtId="3" fontId="10" fillId="0" borderId="47" xfId="2" applyNumberFormat="1" applyFont="1" applyFill="1" applyBorder="1" applyAlignment="1" applyProtection="1">
      <alignment horizontal="right" vertical="center"/>
      <protection locked="0"/>
    </xf>
    <xf numFmtId="0" fontId="12" fillId="5" borderId="19" xfId="0" applyFont="1" applyFill="1" applyBorder="1" applyAlignment="1" applyProtection="1">
      <alignment horizontal="center" vertical="top" wrapText="1" readingOrder="1"/>
      <protection locked="0"/>
    </xf>
    <xf numFmtId="0" fontId="12" fillId="5" borderId="18" xfId="0" applyFont="1" applyFill="1" applyBorder="1" applyAlignment="1" applyProtection="1">
      <alignment horizontal="center" vertical="top" wrapText="1"/>
      <protection locked="0"/>
    </xf>
    <xf numFmtId="3" fontId="10" fillId="0" borderId="67" xfId="2" applyNumberFormat="1" applyFont="1" applyFill="1" applyBorder="1" applyAlignment="1" applyProtection="1">
      <alignment horizontal="right" vertical="center"/>
    </xf>
    <xf numFmtId="3" fontId="10" fillId="0" borderId="7" xfId="2" applyNumberFormat="1" applyFont="1" applyFill="1" applyBorder="1" applyAlignment="1">
      <alignment vertical="center"/>
    </xf>
    <xf numFmtId="3" fontId="10" fillId="0" borderId="54" xfId="2" applyNumberFormat="1" applyFont="1" applyFill="1" applyBorder="1" applyAlignment="1">
      <alignment vertical="center"/>
    </xf>
    <xf numFmtId="0" fontId="10" fillId="0" borderId="36" xfId="0" applyFont="1" applyBorder="1"/>
    <xf numFmtId="0" fontId="12" fillId="0" borderId="13" xfId="0" applyFont="1" applyFill="1" applyBorder="1" applyAlignment="1" applyProtection="1">
      <alignment horizontal="center" vertical="top" wrapText="1" readingOrder="1"/>
      <protection locked="0"/>
    </xf>
    <xf numFmtId="0" fontId="12" fillId="0" borderId="54" xfId="0" applyFont="1" applyFill="1" applyBorder="1" applyAlignment="1" applyProtection="1">
      <alignment horizontal="center" vertical="top" wrapText="1"/>
      <protection locked="0"/>
    </xf>
    <xf numFmtId="0" fontId="12" fillId="0" borderId="61" xfId="0" applyFont="1" applyFill="1" applyBorder="1" applyAlignment="1" applyProtection="1">
      <alignment horizontal="center" vertical="top" wrapText="1"/>
      <protection locked="0"/>
    </xf>
    <xf numFmtId="3" fontId="10" fillId="0" borderId="55" xfId="2" applyNumberFormat="1" applyFont="1" applyFill="1" applyBorder="1" applyAlignment="1" applyProtection="1">
      <alignment horizontal="right" vertical="center"/>
    </xf>
    <xf numFmtId="3" fontId="10" fillId="0" borderId="15" xfId="2" applyNumberFormat="1" applyFont="1" applyFill="1" applyBorder="1" applyAlignment="1" applyProtection="1">
      <alignment horizontal="right" vertical="center"/>
    </xf>
    <xf numFmtId="3" fontId="10" fillId="0" borderId="27" xfId="2" applyNumberFormat="1" applyFont="1" applyFill="1" applyBorder="1" applyAlignment="1" applyProtection="1">
      <alignment horizontal="right" vertical="center"/>
    </xf>
    <xf numFmtId="3" fontId="10" fillId="0" borderId="1" xfId="2" applyNumberFormat="1" applyFont="1" applyFill="1" applyBorder="1" applyAlignment="1" applyProtection="1">
      <alignment horizontal="right" vertical="center"/>
    </xf>
    <xf numFmtId="0" fontId="12" fillId="0" borderId="56" xfId="0" applyFont="1" applyFill="1" applyBorder="1" applyAlignment="1" applyProtection="1">
      <alignment horizontal="center" vertical="top" wrapText="1"/>
      <protection locked="0"/>
    </xf>
    <xf numFmtId="3" fontId="10" fillId="0" borderId="39" xfId="2" applyNumberFormat="1" applyFont="1" applyFill="1" applyBorder="1" applyAlignment="1" applyProtection="1">
      <alignment horizontal="right" vertical="center"/>
    </xf>
    <xf numFmtId="3" fontId="10" fillId="0" borderId="13" xfId="2" applyNumberFormat="1" applyFont="1" applyFill="1" applyBorder="1" applyAlignment="1" applyProtection="1">
      <alignment vertical="center"/>
    </xf>
    <xf numFmtId="0" fontId="12" fillId="0" borderId="73" xfId="0" applyFont="1" applyFill="1" applyBorder="1" applyAlignment="1" applyProtection="1">
      <alignment horizontal="center" vertical="top" wrapText="1"/>
      <protection locked="0"/>
    </xf>
    <xf numFmtId="3" fontId="10" fillId="0" borderId="31" xfId="2" applyNumberFormat="1" applyFont="1" applyFill="1" applyBorder="1" applyAlignment="1" applyProtection="1">
      <alignment horizontal="right" vertical="center"/>
      <protection locked="0"/>
    </xf>
    <xf numFmtId="0" fontId="12" fillId="0" borderId="74" xfId="0" applyFont="1" applyFill="1" applyBorder="1" applyAlignment="1"/>
    <xf numFmtId="3" fontId="10" fillId="0" borderId="50" xfId="2" applyNumberFormat="1" applyFont="1" applyFill="1" applyBorder="1" applyAlignment="1" applyProtection="1">
      <alignment horizontal="right" vertical="center"/>
    </xf>
    <xf numFmtId="3" fontId="10" fillId="0" borderId="38" xfId="2" applyNumberFormat="1" applyFont="1" applyFill="1" applyBorder="1" applyAlignment="1" applyProtection="1">
      <alignment horizontal="right" vertical="center"/>
    </xf>
    <xf numFmtId="49" fontId="10" fillId="0" borderId="32" xfId="2" applyNumberFormat="1" applyFont="1" applyFill="1" applyBorder="1" applyAlignment="1" applyProtection="1">
      <alignment horizontal="right" vertical="center"/>
    </xf>
    <xf numFmtId="0" fontId="12" fillId="0" borderId="74" xfId="0" applyFont="1" applyFill="1" applyBorder="1" applyAlignment="1" applyProtection="1">
      <alignment horizontal="center" vertical="top" wrapText="1" readingOrder="1"/>
      <protection locked="0"/>
    </xf>
    <xf numFmtId="3" fontId="10" fillId="0" borderId="53" xfId="2" applyNumberFormat="1" applyFont="1" applyFill="1" applyBorder="1" applyAlignment="1" applyProtection="1">
      <alignment vertical="center"/>
    </xf>
    <xf numFmtId="49" fontId="10" fillId="0" borderId="10" xfId="2" applyNumberFormat="1" applyFont="1" applyFill="1" applyBorder="1" applyAlignment="1" applyProtection="1">
      <alignment vertical="center"/>
    </xf>
    <xf numFmtId="0" fontId="13" fillId="0" borderId="0" xfId="0" applyFont="1" applyFill="1" applyAlignment="1">
      <alignment horizontal="left"/>
    </xf>
    <xf numFmtId="0" fontId="12" fillId="0" borderId="0" xfId="0" applyFont="1" applyFill="1" applyAlignment="1">
      <alignment horizontal="left"/>
    </xf>
    <xf numFmtId="3" fontId="10" fillId="0" borderId="63" xfId="2" applyNumberFormat="1" applyFont="1" applyFill="1" applyBorder="1" applyAlignment="1" applyProtection="1">
      <alignment horizontal="right" vertical="center"/>
    </xf>
    <xf numFmtId="3" fontId="10" fillId="0" borderId="45" xfId="2" applyNumberFormat="1" applyFont="1" applyFill="1" applyBorder="1" applyAlignment="1" applyProtection="1">
      <alignment horizontal="right" vertical="center"/>
    </xf>
    <xf numFmtId="3" fontId="10" fillId="0" borderId="66" xfId="2" applyNumberFormat="1" applyFont="1" applyFill="1" applyBorder="1" applyAlignment="1" applyProtection="1">
      <alignment horizontal="right" vertical="center"/>
      <protection locked="0"/>
    </xf>
    <xf numFmtId="3" fontId="10" fillId="0" borderId="53" xfId="2" applyNumberFormat="1" applyFont="1" applyFill="1" applyBorder="1" applyAlignment="1" applyProtection="1">
      <alignment horizontal="right" vertical="center"/>
    </xf>
    <xf numFmtId="3" fontId="10" fillId="0" borderId="38" xfId="2" applyNumberFormat="1" applyFont="1" applyFill="1" applyBorder="1" applyAlignment="1" applyProtection="1">
      <alignment horizontal="right" vertical="center"/>
      <protection locked="0"/>
    </xf>
    <xf numFmtId="3" fontId="10" fillId="0" borderId="60" xfId="2" applyNumberFormat="1" applyFont="1" applyFill="1" applyBorder="1" applyAlignment="1" applyProtection="1">
      <alignment horizontal="right" vertical="center"/>
    </xf>
    <xf numFmtId="3" fontId="10" fillId="0" borderId="65" xfId="2" applyNumberFormat="1" applyFont="1" applyFill="1" applyBorder="1" applyAlignment="1" applyProtection="1">
      <alignment horizontal="right" vertical="center"/>
    </xf>
    <xf numFmtId="0" fontId="4" fillId="0" borderId="7" xfId="0" applyFont="1" applyFill="1" applyBorder="1" applyAlignment="1">
      <alignment horizontal="center" wrapText="1"/>
    </xf>
    <xf numFmtId="0" fontId="12" fillId="0" borderId="13" xfId="0" applyFont="1" applyFill="1" applyBorder="1" applyAlignment="1" applyProtection="1">
      <alignment horizontal="center" vertical="center" wrapText="1"/>
    </xf>
    <xf numFmtId="0" fontId="12" fillId="0" borderId="0" xfId="2" applyFont="1" applyFill="1" applyBorder="1" applyAlignment="1">
      <alignment horizontal="left" vertical="center"/>
    </xf>
    <xf numFmtId="0" fontId="12" fillId="0" borderId="0" xfId="2" applyFont="1" applyFill="1" applyBorder="1" applyAlignment="1">
      <alignment horizontal="left"/>
    </xf>
    <xf numFmtId="0" fontId="12" fillId="0" borderId="6" xfId="2" applyFont="1" applyFill="1" applyBorder="1" applyAlignment="1">
      <alignment horizontal="left" vertical="center"/>
    </xf>
    <xf numFmtId="0" fontId="12" fillId="0" borderId="8" xfId="2" applyFont="1" applyFill="1" applyBorder="1" applyAlignment="1">
      <alignment horizontal="left" vertical="center"/>
    </xf>
    <xf numFmtId="0" fontId="12" fillId="0" borderId="0" xfId="1" applyFont="1" applyFill="1" applyBorder="1" applyAlignment="1">
      <alignment horizontal="left" vertical="center"/>
    </xf>
    <xf numFmtId="0" fontId="12" fillId="0" borderId="13" xfId="0" applyFont="1" applyFill="1" applyBorder="1" applyAlignment="1" applyProtection="1">
      <alignment horizontal="center" vertical="center" wrapText="1"/>
    </xf>
    <xf numFmtId="3" fontId="10" fillId="0" borderId="2" xfId="2" applyNumberFormat="1" applyFont="1" applyBorder="1" applyAlignment="1" applyProtection="1">
      <alignment horizontal="right" vertical="center"/>
    </xf>
    <xf numFmtId="0" fontId="5" fillId="0" borderId="0" xfId="0" applyFont="1" applyAlignment="1">
      <alignment horizontal="center"/>
    </xf>
    <xf numFmtId="0" fontId="32" fillId="0" borderId="19" xfId="0" applyFont="1" applyFill="1" applyBorder="1" applyAlignment="1">
      <alignment vertical="top" wrapText="1"/>
    </xf>
    <xf numFmtId="0" fontId="32" fillId="0" borderId="17" xfId="0" applyFont="1" applyFill="1" applyBorder="1" applyAlignment="1">
      <alignment wrapText="1"/>
    </xf>
    <xf numFmtId="14" fontId="32" fillId="0" borderId="17" xfId="0" applyNumberFormat="1" applyFont="1" applyFill="1" applyBorder="1" applyAlignment="1">
      <alignment wrapText="1"/>
    </xf>
    <xf numFmtId="1" fontId="32" fillId="0" borderId="17" xfId="0" applyNumberFormat="1" applyFont="1" applyFill="1" applyBorder="1" applyAlignment="1">
      <alignment wrapText="1"/>
    </xf>
    <xf numFmtId="0" fontId="32" fillId="0" borderId="0" xfId="0" applyFont="1"/>
    <xf numFmtId="0" fontId="33" fillId="0" borderId="0" xfId="0" applyFont="1"/>
    <xf numFmtId="0" fontId="32" fillId="0" borderId="0" xfId="0" applyFont="1" applyAlignment="1">
      <alignment horizontal="center"/>
    </xf>
    <xf numFmtId="0" fontId="34" fillId="0" borderId="0" xfId="0" applyFont="1" applyAlignment="1">
      <alignment horizontal="center"/>
    </xf>
    <xf numFmtId="0" fontId="35" fillId="0" borderId="0" xfId="0" applyFont="1"/>
    <xf numFmtId="0" fontId="4" fillId="0" borderId="26" xfId="0" applyFont="1" applyFill="1" applyBorder="1" applyAlignment="1">
      <alignment wrapText="1"/>
    </xf>
    <xf numFmtId="0" fontId="4" fillId="0" borderId="48" xfId="0" applyFont="1" applyFill="1" applyBorder="1" applyAlignment="1">
      <alignment wrapText="1"/>
    </xf>
    <xf numFmtId="1" fontId="33" fillId="0" borderId="0" xfId="0" applyNumberFormat="1" applyFont="1"/>
    <xf numFmtId="1" fontId="4" fillId="0" borderId="67" xfId="0" applyNumberFormat="1" applyFont="1" applyFill="1" applyBorder="1" applyAlignment="1">
      <alignment wrapText="1"/>
    </xf>
    <xf numFmtId="0" fontId="4" fillId="0" borderId="19" xfId="0" applyFont="1" applyFill="1" applyBorder="1" applyAlignment="1">
      <alignment vertical="center" wrapText="1"/>
    </xf>
    <xf numFmtId="0" fontId="4" fillId="0" borderId="17" xfId="0" applyFont="1" applyFill="1" applyBorder="1" applyAlignment="1">
      <alignment wrapText="1"/>
    </xf>
    <xf numFmtId="14" fontId="4" fillId="0" borderId="17" xfId="0" applyNumberFormat="1" applyFont="1" applyFill="1" applyBorder="1" applyAlignment="1">
      <alignment wrapText="1"/>
    </xf>
    <xf numFmtId="1" fontId="4" fillId="0" borderId="17" xfId="0" applyNumberFormat="1" applyFont="1" applyFill="1" applyBorder="1" applyAlignment="1">
      <alignment wrapText="1"/>
    </xf>
    <xf numFmtId="1" fontId="4" fillId="0" borderId="68" xfId="0" applyNumberFormat="1" applyFont="1" applyFill="1" applyBorder="1" applyAlignment="1"/>
    <xf numFmtId="3" fontId="8" fillId="0" borderId="51" xfId="0" applyNumberFormat="1" applyFont="1" applyFill="1" applyBorder="1"/>
    <xf numFmtId="0" fontId="8" fillId="0" borderId="46" xfId="0" applyFont="1" applyFill="1" applyBorder="1" applyAlignment="1">
      <alignment vertical="center" wrapText="1"/>
    </xf>
    <xf numFmtId="0" fontId="8" fillId="0" borderId="9" xfId="0" applyFont="1" applyFill="1" applyBorder="1" applyAlignment="1">
      <alignment wrapText="1"/>
    </xf>
    <xf numFmtId="14" fontId="8" fillId="0" borderId="9" xfId="0" applyNumberFormat="1" applyFont="1" applyFill="1" applyBorder="1" applyAlignment="1">
      <alignment wrapText="1"/>
    </xf>
    <xf numFmtId="1" fontId="8" fillId="0" borderId="9" xfId="0" applyNumberFormat="1" applyFont="1" applyFill="1" applyBorder="1" applyAlignment="1">
      <alignment wrapText="1"/>
    </xf>
    <xf numFmtId="1" fontId="8" fillId="0" borderId="77" xfId="0" applyNumberFormat="1" applyFont="1" applyFill="1" applyBorder="1" applyAlignment="1"/>
    <xf numFmtId="3" fontId="8" fillId="0" borderId="39" xfId="0" applyNumberFormat="1" applyFont="1" applyFill="1" applyBorder="1"/>
    <xf numFmtId="0" fontId="33" fillId="0" borderId="0" xfId="0" applyFont="1" applyBorder="1"/>
    <xf numFmtId="1" fontId="33" fillId="0" borderId="0" xfId="0" applyNumberFormat="1" applyFont="1" applyBorder="1"/>
    <xf numFmtId="1" fontId="4" fillId="0" borderId="59" xfId="0" applyNumberFormat="1" applyFont="1" applyFill="1" applyBorder="1" applyAlignment="1">
      <alignment wrapText="1"/>
    </xf>
    <xf numFmtId="3" fontId="5" fillId="0" borderId="65" xfId="0" applyNumberFormat="1" applyFont="1" applyFill="1" applyBorder="1" applyAlignment="1">
      <alignment horizontal="center"/>
    </xf>
    <xf numFmtId="3" fontId="5" fillId="0" borderId="66" xfId="0" applyNumberFormat="1" applyFont="1" applyFill="1" applyBorder="1" applyAlignment="1">
      <alignment horizontal="center"/>
    </xf>
    <xf numFmtId="3" fontId="5" fillId="0" borderId="0" xfId="0" applyNumberFormat="1" applyFont="1" applyFill="1" applyBorder="1" applyAlignment="1">
      <alignment horizontal="center"/>
    </xf>
    <xf numFmtId="0" fontId="5" fillId="0" borderId="0" xfId="0" applyFont="1" applyFill="1" applyBorder="1" applyAlignment="1">
      <alignment horizontal="center"/>
    </xf>
    <xf numFmtId="4" fontId="5" fillId="0" borderId="0" xfId="0" applyNumberFormat="1" applyFont="1" applyFill="1" applyBorder="1" applyAlignment="1">
      <alignment horizontal="center"/>
    </xf>
    <xf numFmtId="0" fontId="6" fillId="0" borderId="0" xfId="0" applyFont="1" applyFill="1" applyAlignment="1">
      <alignment horizontal="center"/>
    </xf>
    <xf numFmtId="3" fontId="4" fillId="0" borderId="0" xfId="0" applyNumberFormat="1" applyFont="1" applyFill="1"/>
    <xf numFmtId="1" fontId="4" fillId="0" borderId="0" xfId="0" applyNumberFormat="1" applyFont="1" applyFill="1"/>
    <xf numFmtId="0" fontId="5" fillId="0" borderId="0" xfId="0" applyFont="1" applyFill="1" applyAlignment="1">
      <alignment horizontal="center"/>
    </xf>
    <xf numFmtId="0" fontId="36" fillId="0" borderId="0" xfId="0" applyFont="1" applyFill="1"/>
    <xf numFmtId="0" fontId="4" fillId="0" borderId="75" xfId="0" applyFont="1" applyFill="1" applyBorder="1" applyAlignment="1">
      <alignment vertical="center" wrapText="1"/>
    </xf>
    <xf numFmtId="0" fontId="4" fillId="0" borderId="67" xfId="0" applyFont="1" applyFill="1" applyBorder="1" applyAlignment="1">
      <alignment wrapText="1"/>
    </xf>
    <xf numFmtId="14" fontId="4" fillId="0" borderId="67" xfId="0" applyNumberFormat="1" applyFont="1" applyFill="1" applyBorder="1" applyAlignment="1">
      <alignment wrapText="1"/>
    </xf>
    <xf numFmtId="1" fontId="4" fillId="0" borderId="67" xfId="0" applyNumberFormat="1" applyFont="1" applyFill="1" applyBorder="1" applyAlignment="1"/>
    <xf numFmtId="1" fontId="32" fillId="0" borderId="18" xfId="0" applyNumberFormat="1" applyFont="1" applyFill="1" applyBorder="1" applyAlignment="1">
      <alignment wrapText="1"/>
    </xf>
    <xf numFmtId="0" fontId="32" fillId="0" borderId="75" xfId="0" applyFont="1" applyFill="1" applyBorder="1" applyAlignment="1">
      <alignment vertical="top" wrapText="1"/>
    </xf>
    <xf numFmtId="0" fontId="32" fillId="0" borderId="67" xfId="0" applyFont="1" applyFill="1" applyBorder="1" applyAlignment="1">
      <alignment wrapText="1"/>
    </xf>
    <xf numFmtId="14" fontId="32" fillId="0" borderId="67" xfId="0" applyNumberFormat="1" applyFont="1" applyFill="1" applyBorder="1" applyAlignment="1">
      <alignment wrapText="1"/>
    </xf>
    <xf numFmtId="1" fontId="32" fillId="0" borderId="67" xfId="0" applyNumberFormat="1" applyFont="1" applyFill="1" applyBorder="1" applyAlignment="1">
      <alignment wrapText="1"/>
    </xf>
    <xf numFmtId="1" fontId="32" fillId="0" borderId="57" xfId="0" applyNumberFormat="1" applyFont="1" applyFill="1" applyBorder="1" applyAlignment="1">
      <alignment wrapText="1"/>
    </xf>
    <xf numFmtId="14" fontId="4" fillId="0" borderId="56" xfId="0" applyNumberFormat="1" applyFont="1" applyFill="1" applyBorder="1" applyAlignment="1">
      <alignment wrapText="1"/>
    </xf>
    <xf numFmtId="1" fontId="4" fillId="0" borderId="17" xfId="0" applyNumberFormat="1" applyFont="1" applyFill="1" applyBorder="1" applyAlignment="1"/>
    <xf numFmtId="14" fontId="4" fillId="0" borderId="72" xfId="0" applyNumberFormat="1" applyFont="1" applyFill="1" applyBorder="1" applyAlignment="1">
      <alignment wrapText="1"/>
    </xf>
    <xf numFmtId="3" fontId="4" fillId="0" borderId="39" xfId="0" applyNumberFormat="1" applyFont="1" applyFill="1" applyBorder="1"/>
    <xf numFmtId="3" fontId="8" fillId="0" borderId="18" xfId="0" applyNumberFormat="1" applyFont="1" applyFill="1" applyBorder="1"/>
    <xf numFmtId="0" fontId="4" fillId="0" borderId="75" xfId="0" applyFont="1" applyFill="1" applyBorder="1" applyAlignment="1">
      <alignment wrapText="1"/>
    </xf>
    <xf numFmtId="0" fontId="8" fillId="0" borderId="57" xfId="0" applyFont="1" applyFill="1" applyBorder="1" applyAlignment="1">
      <alignment wrapText="1"/>
    </xf>
    <xf numFmtId="0" fontId="4" fillId="0" borderId="19" xfId="0" applyFont="1" applyFill="1" applyBorder="1" applyAlignment="1">
      <alignment vertical="top" wrapText="1"/>
    </xf>
    <xf numFmtId="1" fontId="4" fillId="0" borderId="17" xfId="0" applyNumberFormat="1" applyFont="1" applyFill="1" applyBorder="1"/>
    <xf numFmtId="1" fontId="8" fillId="0" borderId="18" xfId="0" applyNumberFormat="1" applyFont="1" applyFill="1" applyBorder="1" applyAlignment="1">
      <alignment wrapText="1"/>
    </xf>
    <xf numFmtId="0" fontId="4" fillId="0" borderId="75" xfId="0" applyFont="1" applyFill="1" applyBorder="1" applyAlignment="1">
      <alignment vertical="top" wrapText="1"/>
    </xf>
    <xf numFmtId="1" fontId="4" fillId="0" borderId="67" xfId="0" applyNumberFormat="1" applyFont="1" applyFill="1" applyBorder="1"/>
    <xf numFmtId="1" fontId="4" fillId="0" borderId="57" xfId="0" applyNumberFormat="1" applyFont="1" applyFill="1" applyBorder="1" applyAlignment="1">
      <alignment wrapText="1"/>
    </xf>
    <xf numFmtId="0" fontId="33" fillId="0" borderId="0" xfId="0" applyFont="1" applyFill="1"/>
    <xf numFmtId="0" fontId="6" fillId="0" borderId="0" xfId="0" applyFont="1" applyAlignment="1">
      <alignment horizontal="center"/>
    </xf>
    <xf numFmtId="0" fontId="5" fillId="0" borderId="0" xfId="0" applyFont="1" applyAlignment="1">
      <alignment horizontal="center"/>
    </xf>
    <xf numFmtId="0" fontId="19" fillId="4" borderId="23" xfId="0" applyFont="1" applyFill="1" applyBorder="1" applyAlignment="1">
      <alignment horizontal="center" wrapText="1"/>
    </xf>
    <xf numFmtId="9" fontId="22" fillId="0" borderId="25" xfId="4" applyFont="1" applyBorder="1" applyAlignment="1">
      <alignment horizontal="center"/>
    </xf>
    <xf numFmtId="9" fontId="22" fillId="0" borderId="26" xfId="4" applyFont="1" applyBorder="1" applyAlignment="1">
      <alignment horizontal="center"/>
    </xf>
    <xf numFmtId="0" fontId="19" fillId="4" borderId="26" xfId="0" applyFont="1" applyFill="1" applyBorder="1" applyAlignment="1">
      <alignment horizontal="center" wrapText="1"/>
    </xf>
    <xf numFmtId="0" fontId="22" fillId="0" borderId="26" xfId="0" applyFont="1" applyBorder="1"/>
    <xf numFmtId="0" fontId="22" fillId="0" borderId="26" xfId="0" applyFont="1" applyBorder="1" applyAlignment="1">
      <alignment wrapText="1"/>
    </xf>
    <xf numFmtId="0" fontId="22" fillId="0" borderId="48" xfId="0" applyFont="1" applyBorder="1" applyAlignment="1">
      <alignment wrapText="1"/>
    </xf>
    <xf numFmtId="0" fontId="22" fillId="0" borderId="46" xfId="0" applyFont="1" applyBorder="1" applyAlignment="1">
      <alignment horizontal="center"/>
    </xf>
    <xf numFmtId="0" fontId="22" fillId="0" borderId="9" xfId="0" applyFont="1" applyBorder="1" applyAlignment="1">
      <alignment horizontal="center"/>
    </xf>
    <xf numFmtId="0" fontId="22" fillId="4" borderId="9" xfId="0" applyFont="1" applyFill="1" applyBorder="1" applyAlignment="1">
      <alignment horizontal="center"/>
    </xf>
    <xf numFmtId="0" fontId="19" fillId="0" borderId="0" xfId="0" applyFont="1" applyFill="1" applyAlignment="1">
      <alignment wrapText="1"/>
    </xf>
    <xf numFmtId="0" fontId="37" fillId="0" borderId="10" xfId="0" applyFont="1" applyFill="1" applyBorder="1"/>
    <xf numFmtId="0" fontId="22" fillId="0" borderId="20" xfId="0" applyFont="1" applyFill="1" applyBorder="1" applyAlignment="1">
      <alignment wrapText="1"/>
    </xf>
    <xf numFmtId="0" fontId="27" fillId="0" borderId="20" xfId="0" applyFont="1" applyBorder="1" applyAlignment="1">
      <alignment wrapText="1"/>
    </xf>
    <xf numFmtId="0" fontId="20" fillId="0" borderId="20" xfId="0" applyFont="1" applyBorder="1"/>
    <xf numFmtId="0" fontId="20" fillId="0" borderId="20" xfId="0" applyFont="1" applyFill="1" applyBorder="1"/>
    <xf numFmtId="0" fontId="19" fillId="0" borderId="20" xfId="0" applyFont="1" applyBorder="1" applyAlignment="1">
      <alignment horizontal="left" wrapText="1"/>
    </xf>
    <xf numFmtId="0" fontId="38" fillId="0" borderId="20" xfId="0" applyFont="1" applyBorder="1"/>
    <xf numFmtId="0" fontId="19" fillId="0" borderId="49" xfId="0" applyFont="1" applyBorder="1"/>
    <xf numFmtId="0" fontId="19" fillId="0" borderId="20" xfId="0" applyFont="1" applyBorder="1" applyAlignment="1">
      <alignment horizontal="center" wrapText="1"/>
    </xf>
    <xf numFmtId="0" fontId="24" fillId="0" borderId="0" xfId="0" applyFont="1"/>
    <xf numFmtId="0" fontId="24" fillId="0" borderId="24" xfId="0" applyFont="1" applyFill="1" applyBorder="1" applyAlignment="1"/>
    <xf numFmtId="0" fontId="39" fillId="0" borderId="0" xfId="0" applyFont="1" applyFill="1"/>
    <xf numFmtId="0" fontId="22" fillId="3" borderId="46" xfId="0" applyFont="1" applyFill="1" applyBorder="1"/>
    <xf numFmtId="0" fontId="22" fillId="3" borderId="43" xfId="0" applyFont="1" applyFill="1" applyBorder="1" applyAlignment="1">
      <alignment horizontal="center" wrapText="1"/>
    </xf>
    <xf numFmtId="0" fontId="22" fillId="3" borderId="9" xfId="0" applyFont="1" applyFill="1" applyBorder="1" applyAlignment="1">
      <alignment horizontal="center"/>
    </xf>
    <xf numFmtId="0" fontId="28" fillId="4" borderId="24" xfId="0" applyFont="1" applyFill="1" applyBorder="1" applyAlignment="1"/>
    <xf numFmtId="0" fontId="28" fillId="4" borderId="49" xfId="0" applyFont="1" applyFill="1" applyBorder="1" applyAlignment="1">
      <alignment wrapText="1"/>
    </xf>
    <xf numFmtId="0" fontId="25" fillId="0" borderId="24" xfId="0" applyFont="1" applyBorder="1"/>
    <xf numFmtId="0" fontId="25" fillId="0" borderId="20" xfId="0" applyFont="1" applyBorder="1" applyAlignment="1">
      <alignment wrapText="1"/>
    </xf>
    <xf numFmtId="0" fontId="22" fillId="0" borderId="24" xfId="0" applyFont="1" applyFill="1" applyBorder="1"/>
    <xf numFmtId="0" fontId="26" fillId="0" borderId="49" xfId="0" applyFont="1" applyFill="1" applyBorder="1" applyAlignment="1">
      <alignment wrapText="1"/>
    </xf>
    <xf numFmtId="0" fontId="22" fillId="4" borderId="24" xfId="0" applyFont="1" applyFill="1" applyBorder="1" applyAlignment="1"/>
    <xf numFmtId="0" fontId="22" fillId="4" borderId="50" xfId="0" applyFont="1" applyFill="1" applyBorder="1" applyAlignment="1">
      <alignment wrapText="1"/>
    </xf>
    <xf numFmtId="0" fontId="28" fillId="0" borderId="49" xfId="0" applyFont="1" applyFill="1" applyBorder="1" applyAlignment="1">
      <alignment wrapText="1"/>
    </xf>
    <xf numFmtId="0" fontId="22" fillId="0" borderId="41" xfId="0" applyFont="1" applyBorder="1"/>
    <xf numFmtId="0" fontId="28" fillId="0" borderId="8" xfId="0" applyFont="1" applyBorder="1" applyAlignment="1">
      <alignment wrapText="1"/>
    </xf>
    <xf numFmtId="0" fontId="22" fillId="0" borderId="11" xfId="0" applyFont="1" applyFill="1" applyBorder="1"/>
    <xf numFmtId="0" fontId="22" fillId="0" borderId="25" xfId="0" applyFont="1" applyBorder="1"/>
    <xf numFmtId="0" fontId="22" fillId="4" borderId="26" xfId="0" applyFont="1" applyFill="1" applyBorder="1"/>
    <xf numFmtId="0" fontId="25" fillId="0" borderId="0" xfId="0" applyFont="1" applyBorder="1"/>
    <xf numFmtId="0" fontId="25" fillId="0" borderId="0" xfId="0" applyFont="1" applyBorder="1" applyAlignment="1">
      <alignment wrapText="1"/>
    </xf>
    <xf numFmtId="0" fontId="22" fillId="4" borderId="0" xfId="0" applyFont="1" applyFill="1" applyBorder="1"/>
    <xf numFmtId="0" fontId="22" fillId="0" borderId="0" xfId="0" applyFont="1" applyBorder="1"/>
    <xf numFmtId="0" fontId="12" fillId="0" borderId="8" xfId="2" applyFont="1" applyFill="1" applyBorder="1" applyAlignment="1">
      <alignment horizontal="left" vertical="center"/>
    </xf>
    <xf numFmtId="0" fontId="12" fillId="0" borderId="0" xfId="1" applyFont="1" applyFill="1" applyBorder="1" applyAlignment="1">
      <alignment horizontal="left" vertical="center"/>
    </xf>
    <xf numFmtId="0" fontId="12" fillId="0" borderId="0" xfId="2" applyFont="1" applyFill="1" applyBorder="1" applyAlignment="1">
      <alignment horizontal="left" vertical="center"/>
    </xf>
    <xf numFmtId="0" fontId="12" fillId="0" borderId="0" xfId="2" applyFont="1" applyFill="1" applyBorder="1" applyAlignment="1">
      <alignment horizontal="left"/>
    </xf>
    <xf numFmtId="0" fontId="12" fillId="0" borderId="6" xfId="2" applyFont="1" applyFill="1" applyBorder="1" applyAlignment="1">
      <alignment horizontal="left" vertical="center"/>
    </xf>
    <xf numFmtId="0" fontId="4" fillId="0" borderId="0" xfId="0" applyFont="1" applyFill="1" applyBorder="1" applyAlignment="1"/>
    <xf numFmtId="0" fontId="4" fillId="0" borderId="17" xfId="0" applyFont="1" applyFill="1" applyBorder="1" applyAlignment="1">
      <alignment horizontal="center" wrapText="1"/>
    </xf>
    <xf numFmtId="0" fontId="12" fillId="0" borderId="53" xfId="0" applyFont="1" applyFill="1" applyBorder="1" applyAlignment="1">
      <alignment horizontal="right"/>
    </xf>
    <xf numFmtId="0" fontId="10" fillId="0" borderId="32" xfId="0" applyFont="1" applyFill="1" applyBorder="1" applyAlignment="1" applyProtection="1">
      <alignment horizontal="right" vertical="center" wrapText="1"/>
      <protection locked="0"/>
    </xf>
    <xf numFmtId="0" fontId="10" fillId="0" borderId="33" xfId="0" applyFont="1" applyFill="1" applyBorder="1" applyAlignment="1" applyProtection="1">
      <alignment horizontal="right"/>
      <protection locked="0"/>
    </xf>
    <xf numFmtId="0" fontId="5" fillId="0" borderId="37" xfId="0" applyFont="1" applyFill="1" applyBorder="1" applyAlignment="1">
      <alignment horizontal="right" vertical="center" wrapText="1"/>
    </xf>
    <xf numFmtId="0" fontId="5" fillId="0" borderId="35" xfId="0" applyFont="1" applyFill="1" applyBorder="1" applyAlignment="1">
      <alignment horizontal="right" vertical="center" wrapText="1"/>
    </xf>
    <xf numFmtId="167" fontId="12" fillId="0" borderId="28" xfId="0" applyNumberFormat="1" applyFont="1" applyFill="1" applyBorder="1" applyAlignment="1">
      <alignment horizontal="right"/>
    </xf>
    <xf numFmtId="0" fontId="10" fillId="0" borderId="45" xfId="0" applyFont="1" applyFill="1" applyBorder="1" applyAlignment="1">
      <alignment horizontal="right" vertical="center" wrapText="1"/>
    </xf>
    <xf numFmtId="0" fontId="10" fillId="0" borderId="39" xfId="0" applyFont="1" applyFill="1" applyBorder="1" applyAlignment="1">
      <alignment horizontal="right" vertical="center" wrapText="1"/>
    </xf>
    <xf numFmtId="0" fontId="10" fillId="0" borderId="40" xfId="0" applyFont="1" applyFill="1" applyBorder="1" applyAlignment="1">
      <alignment horizontal="right" vertical="center" wrapText="1"/>
    </xf>
    <xf numFmtId="0" fontId="4" fillId="0" borderId="1" xfId="0" applyFont="1" applyFill="1" applyBorder="1" applyAlignment="1">
      <alignment horizontal="center" vertical="center" wrapText="1"/>
    </xf>
    <xf numFmtId="0" fontId="10" fillId="0" borderId="5" xfId="0" applyFont="1" applyBorder="1" applyAlignment="1"/>
    <xf numFmtId="0" fontId="10" fillId="0" borderId="27" xfId="0" applyFont="1" applyBorder="1" applyAlignment="1"/>
    <xf numFmtId="165" fontId="12" fillId="0" borderId="27" xfId="0" applyNumberFormat="1" applyFont="1" applyBorder="1"/>
    <xf numFmtId="165" fontId="12" fillId="0" borderId="3" xfId="0" applyNumberFormat="1" applyFont="1" applyBorder="1"/>
    <xf numFmtId="165" fontId="12" fillId="0" borderId="1" xfId="0" applyNumberFormat="1" applyFont="1" applyBorder="1"/>
    <xf numFmtId="165" fontId="12" fillId="0" borderId="5" xfId="0" applyNumberFormat="1" applyFont="1" applyBorder="1"/>
    <xf numFmtId="1" fontId="12" fillId="0" borderId="31" xfId="0" applyNumberFormat="1" applyFont="1" applyFill="1" applyBorder="1" applyAlignment="1">
      <alignment horizontal="right" vertical="center" wrapText="1"/>
    </xf>
    <xf numFmtId="0" fontId="10" fillId="0" borderId="5" xfId="0" applyFont="1" applyFill="1" applyBorder="1" applyAlignment="1">
      <alignment horizontal="right" vertical="center" wrapText="1"/>
    </xf>
    <xf numFmtId="2" fontId="4" fillId="0" borderId="32" xfId="0" applyNumberFormat="1" applyFont="1" applyBorder="1" applyAlignment="1"/>
    <xf numFmtId="2" fontId="4" fillId="0" borderId="35" xfId="0" applyNumberFormat="1" applyFont="1" applyBorder="1" applyAlignment="1"/>
    <xf numFmtId="2" fontId="4" fillId="0" borderId="33" xfId="0" applyNumberFormat="1" applyFont="1" applyBorder="1" applyAlignment="1"/>
    <xf numFmtId="2" fontId="4" fillId="0" borderId="37" xfId="0" applyNumberFormat="1" applyFont="1" applyBorder="1" applyAlignment="1"/>
    <xf numFmtId="2" fontId="4" fillId="0" borderId="12" xfId="0" applyNumberFormat="1" applyFont="1" applyBorder="1" applyAlignment="1"/>
    <xf numFmtId="0" fontId="4" fillId="0" borderId="33" xfId="0" applyFont="1" applyBorder="1" applyAlignment="1"/>
    <xf numFmtId="0" fontId="4" fillId="0" borderId="12" xfId="0" applyFont="1" applyBorder="1" applyAlignment="1"/>
    <xf numFmtId="0" fontId="4" fillId="0" borderId="12" xfId="0" applyFont="1" applyBorder="1" applyAlignment="1">
      <alignment wrapText="1"/>
    </xf>
    <xf numFmtId="0" fontId="4" fillId="0" borderId="4" xfId="0" applyFont="1" applyBorder="1" applyAlignment="1">
      <alignment horizontal="center" vertical="center"/>
    </xf>
    <xf numFmtId="49" fontId="12" fillId="0" borderId="0" xfId="1" applyNumberFormat="1" applyFont="1" applyFill="1" applyBorder="1" applyAlignment="1">
      <alignment horizontal="center" vertical="center" wrapText="1"/>
    </xf>
    <xf numFmtId="0" fontId="12" fillId="0" borderId="4" xfId="2" applyFont="1" applyFill="1" applyBorder="1" applyAlignment="1" applyProtection="1">
      <alignment horizontal="center" vertical="center" wrapText="1"/>
    </xf>
    <xf numFmtId="0" fontId="12" fillId="0" borderId="4" xfId="0" applyFont="1" applyFill="1" applyBorder="1" applyAlignment="1" applyProtection="1">
      <alignment horizontal="center" vertical="center" wrapText="1"/>
    </xf>
    <xf numFmtId="0" fontId="12" fillId="0" borderId="4" xfId="0" applyFont="1" applyFill="1" applyBorder="1" applyAlignment="1" applyProtection="1">
      <alignment horizontal="center" vertical="center"/>
    </xf>
    <xf numFmtId="3" fontId="10" fillId="0" borderId="58" xfId="2" applyNumberFormat="1" applyFont="1" applyBorder="1" applyAlignment="1" applyProtection="1">
      <alignment horizontal="right" vertical="center"/>
    </xf>
    <xf numFmtId="3" fontId="10" fillId="0" borderId="59" xfId="2" applyNumberFormat="1" applyFont="1" applyBorder="1" applyAlignment="1" applyProtection="1">
      <alignment horizontal="right" vertical="center"/>
    </xf>
    <xf numFmtId="3" fontId="10" fillId="0" borderId="55" xfId="2" applyNumberFormat="1" applyFont="1" applyBorder="1" applyAlignment="1" applyProtection="1">
      <alignment horizontal="right" vertical="center"/>
    </xf>
    <xf numFmtId="3" fontId="10" fillId="0" borderId="15" xfId="2" applyNumberFormat="1" applyFont="1" applyBorder="1" applyAlignment="1" applyProtection="1">
      <alignment horizontal="right" vertical="center"/>
    </xf>
    <xf numFmtId="3" fontId="10" fillId="0" borderId="61" xfId="2" applyNumberFormat="1" applyFont="1" applyBorder="1" applyAlignment="1" applyProtection="1">
      <alignment horizontal="right" vertical="center"/>
    </xf>
    <xf numFmtId="0" fontId="25" fillId="0" borderId="15" xfId="0" applyFont="1" applyFill="1" applyBorder="1"/>
    <xf numFmtId="0" fontId="19" fillId="0" borderId="50" xfId="0" applyFont="1" applyFill="1" applyBorder="1"/>
    <xf numFmtId="0" fontId="25" fillId="0" borderId="10" xfId="0" applyFont="1" applyFill="1" applyBorder="1"/>
    <xf numFmtId="0" fontId="22" fillId="0" borderId="15" xfId="0" applyFont="1" applyFill="1" applyBorder="1"/>
    <xf numFmtId="0" fontId="22" fillId="0" borderId="50" xfId="0" applyFont="1" applyFill="1" applyBorder="1"/>
    <xf numFmtId="0" fontId="22" fillId="0" borderId="0" xfId="0" applyFont="1" applyFill="1"/>
    <xf numFmtId="0" fontId="10" fillId="0" borderId="13" xfId="2" quotePrefix="1" applyFont="1" applyFill="1" applyBorder="1" applyAlignment="1">
      <alignment horizontal="center" vertical="center" wrapText="1"/>
    </xf>
    <xf numFmtId="1" fontId="12" fillId="0" borderId="13" xfId="2" applyNumberFormat="1" applyFont="1" applyFill="1" applyBorder="1" applyAlignment="1">
      <alignment horizontal="center" vertical="center"/>
    </xf>
    <xf numFmtId="1" fontId="12" fillId="0" borderId="13" xfId="2" applyNumberFormat="1" applyFont="1" applyFill="1" applyBorder="1" applyAlignment="1" applyProtection="1">
      <alignment horizontal="center" vertical="center"/>
    </xf>
    <xf numFmtId="1" fontId="12" fillId="0" borderId="7" xfId="2" applyNumberFormat="1" applyFont="1" applyFill="1" applyBorder="1" applyAlignment="1" applyProtection="1">
      <alignment horizontal="center" vertical="center"/>
    </xf>
    <xf numFmtId="165" fontId="12" fillId="0" borderId="14" xfId="1" applyNumberFormat="1" applyFont="1" applyFill="1" applyBorder="1" applyAlignment="1">
      <alignment horizontal="right" vertical="center"/>
    </xf>
    <xf numFmtId="164" fontId="13" fillId="0" borderId="14" xfId="1" quotePrefix="1" applyNumberFormat="1" applyFont="1" applyFill="1" applyBorder="1" applyAlignment="1">
      <alignment horizontal="right" vertical="center"/>
    </xf>
    <xf numFmtId="0" fontId="10" fillId="0" borderId="5" xfId="1" applyFont="1" applyFill="1" applyBorder="1" applyAlignment="1">
      <alignment horizontal="center" vertical="center" wrapText="1"/>
    </xf>
    <xf numFmtId="3" fontId="10" fillId="0" borderId="14" xfId="2" applyNumberFormat="1" applyFont="1" applyFill="1" applyBorder="1" applyAlignment="1">
      <alignment vertical="center"/>
    </xf>
    <xf numFmtId="3" fontId="10" fillId="0" borderId="5" xfId="2" applyNumberFormat="1" applyFont="1" applyFill="1" applyBorder="1" applyAlignment="1">
      <alignment vertical="center"/>
    </xf>
    <xf numFmtId="0" fontId="10" fillId="0" borderId="20" xfId="2" applyFont="1" applyFill="1" applyBorder="1" applyAlignment="1">
      <alignment horizontal="center" vertical="center"/>
    </xf>
    <xf numFmtId="0" fontId="11" fillId="0" borderId="20" xfId="2" applyFont="1" applyFill="1" applyBorder="1" applyAlignment="1">
      <alignment horizontal="left" vertical="center" wrapText="1"/>
    </xf>
    <xf numFmtId="3" fontId="10" fillId="0" borderId="20" xfId="2" applyNumberFormat="1" applyFont="1" applyFill="1" applyBorder="1" applyAlignment="1">
      <alignment horizontal="right" vertical="center"/>
    </xf>
    <xf numFmtId="3" fontId="10" fillId="0" borderId="20" xfId="2" applyNumberFormat="1" applyFont="1" applyFill="1" applyBorder="1" applyAlignment="1" applyProtection="1">
      <alignment horizontal="right" vertical="center"/>
      <protection locked="0"/>
    </xf>
    <xf numFmtId="0" fontId="12" fillId="0" borderId="22" xfId="2" applyFont="1" applyFill="1" applyBorder="1" applyAlignment="1">
      <alignment horizontal="right" vertical="center" wrapText="1"/>
    </xf>
    <xf numFmtId="0" fontId="10" fillId="0" borderId="23" xfId="2" applyFont="1" applyFill="1" applyBorder="1" applyAlignment="1">
      <alignment horizontal="center" vertical="center"/>
    </xf>
    <xf numFmtId="0" fontId="11" fillId="0" borderId="23" xfId="2" applyFont="1" applyFill="1" applyBorder="1" applyAlignment="1">
      <alignment horizontal="left" vertical="center" wrapText="1"/>
    </xf>
    <xf numFmtId="3" fontId="10" fillId="0" borderId="23" xfId="2" applyNumberFormat="1" applyFont="1" applyFill="1" applyBorder="1" applyAlignment="1">
      <alignment horizontal="right" vertical="center"/>
    </xf>
    <xf numFmtId="3" fontId="10" fillId="0" borderId="16" xfId="2" applyNumberFormat="1" applyFont="1" applyFill="1" applyBorder="1" applyAlignment="1">
      <alignment horizontal="right" vertical="center"/>
    </xf>
    <xf numFmtId="0" fontId="12" fillId="0" borderId="24" xfId="2" applyFont="1" applyFill="1" applyBorder="1" applyAlignment="1">
      <alignment horizontal="right" vertical="center" wrapText="1"/>
    </xf>
    <xf numFmtId="3" fontId="10" fillId="0" borderId="10" xfId="2" applyNumberFormat="1" applyFont="1" applyFill="1" applyBorder="1" applyAlignment="1">
      <alignment horizontal="right" vertical="center"/>
    </xf>
    <xf numFmtId="0" fontId="12" fillId="0" borderId="24" xfId="1" quotePrefix="1" applyFont="1" applyFill="1" applyBorder="1" applyAlignment="1">
      <alignment horizontal="right" vertical="center"/>
    </xf>
    <xf numFmtId="0" fontId="12" fillId="0" borderId="25" xfId="1" quotePrefix="1" applyFont="1" applyFill="1" applyBorder="1" applyAlignment="1">
      <alignment horizontal="right" vertical="center"/>
    </xf>
    <xf numFmtId="164" fontId="13" fillId="0" borderId="26" xfId="1" applyNumberFormat="1" applyFont="1" applyFill="1" applyBorder="1" applyAlignment="1">
      <alignment horizontal="right" vertical="center"/>
    </xf>
    <xf numFmtId="0" fontId="11" fillId="0" borderId="26" xfId="1" applyFont="1" applyFill="1" applyBorder="1" applyAlignment="1">
      <alignment horizontal="left" vertical="center" wrapText="1"/>
    </xf>
    <xf numFmtId="3" fontId="10" fillId="0" borderId="26" xfId="2" applyNumberFormat="1" applyFont="1" applyFill="1" applyBorder="1" applyAlignment="1" applyProtection="1">
      <alignment horizontal="right" vertical="center"/>
      <protection locked="0"/>
    </xf>
    <xf numFmtId="0" fontId="12" fillId="0" borderId="41" xfId="2" applyFont="1" applyFill="1" applyBorder="1" applyAlignment="1">
      <alignment horizontal="right" vertical="center" wrapText="1"/>
    </xf>
    <xf numFmtId="0" fontId="10" fillId="0" borderId="11" xfId="2" applyFont="1" applyFill="1" applyBorder="1" applyAlignment="1">
      <alignment horizontal="center" vertical="center"/>
    </xf>
    <xf numFmtId="0" fontId="11" fillId="0" borderId="11" xfId="2" applyFont="1" applyFill="1" applyBorder="1" applyAlignment="1">
      <alignment horizontal="left" vertical="center" wrapText="1"/>
    </xf>
    <xf numFmtId="3" fontId="10" fillId="0" borderId="11" xfId="2" applyNumberFormat="1" applyFont="1" applyFill="1" applyBorder="1" applyAlignment="1">
      <alignment horizontal="right" vertical="center"/>
    </xf>
    <xf numFmtId="3" fontId="10" fillId="0" borderId="47" xfId="2" applyNumberFormat="1" applyFont="1" applyFill="1" applyBorder="1" applyAlignment="1">
      <alignment horizontal="right" vertical="center"/>
    </xf>
    <xf numFmtId="0" fontId="12" fillId="0" borderId="46" xfId="1" quotePrefix="1" applyFont="1" applyFill="1" applyBorder="1" applyAlignment="1">
      <alignment horizontal="right" vertical="center"/>
    </xf>
    <xf numFmtId="3" fontId="10" fillId="0" borderId="9" xfId="2" applyNumberFormat="1" applyFont="1" applyFill="1" applyBorder="1" applyAlignment="1" applyProtection="1">
      <alignment horizontal="right" vertical="center"/>
      <protection locked="0"/>
    </xf>
    <xf numFmtId="3" fontId="10" fillId="0" borderId="21" xfId="2" applyNumberFormat="1" applyFont="1" applyFill="1" applyBorder="1" applyAlignment="1" applyProtection="1">
      <alignment horizontal="right" vertical="center"/>
      <protection locked="0"/>
    </xf>
    <xf numFmtId="164" fontId="12" fillId="0" borderId="19" xfId="1" quotePrefix="1" applyNumberFormat="1" applyFont="1" applyFill="1" applyBorder="1" applyAlignment="1">
      <alignment horizontal="right" vertical="center"/>
    </xf>
    <xf numFmtId="3" fontId="10" fillId="0" borderId="17" xfId="2" applyNumberFormat="1" applyFont="1" applyFill="1" applyBorder="1" applyAlignment="1" applyProtection="1">
      <alignment vertical="center"/>
    </xf>
    <xf numFmtId="3" fontId="10" fillId="0" borderId="18" xfId="2" applyNumberFormat="1" applyFont="1" applyFill="1" applyBorder="1" applyAlignment="1" applyProtection="1">
      <alignment vertical="center"/>
    </xf>
    <xf numFmtId="0" fontId="33" fillId="0" borderId="0" xfId="0" applyFont="1" applyFill="1" applyBorder="1"/>
    <xf numFmtId="3" fontId="33" fillId="0" borderId="0" xfId="0" applyNumberFormat="1" applyFont="1" applyFill="1"/>
    <xf numFmtId="0" fontId="10" fillId="0" borderId="0" xfId="0" applyFont="1" applyAlignment="1">
      <alignment horizontal="center"/>
    </xf>
    <xf numFmtId="0" fontId="6" fillId="0" borderId="0" xfId="0" applyFont="1" applyAlignment="1">
      <alignment horizontal="center"/>
    </xf>
    <xf numFmtId="0" fontId="5" fillId="0" borderId="0" xfId="0" applyFont="1" applyAlignment="1">
      <alignment horizontal="center"/>
    </xf>
    <xf numFmtId="0" fontId="13" fillId="0" borderId="0" xfId="0" applyFont="1" applyAlignment="1">
      <alignment horizontal="center"/>
    </xf>
    <xf numFmtId="0" fontId="12" fillId="0" borderId="1" xfId="0" applyFont="1" applyBorder="1" applyAlignment="1">
      <alignment horizontal="center"/>
    </xf>
    <xf numFmtId="0" fontId="12" fillId="0" borderId="36" xfId="0" applyFont="1" applyBorder="1" applyAlignment="1">
      <alignment horizontal="center"/>
    </xf>
    <xf numFmtId="0" fontId="4" fillId="0" borderId="0" xfId="0" applyFont="1" applyBorder="1" applyAlignment="1">
      <alignment horizontal="center"/>
    </xf>
    <xf numFmtId="0" fontId="5" fillId="0" borderId="0"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12" fillId="0" borderId="0" xfId="2" applyFont="1" applyFill="1" applyBorder="1" applyAlignment="1">
      <alignment horizontal="center" vertical="center" wrapText="1"/>
    </xf>
    <xf numFmtId="0" fontId="12" fillId="0" borderId="39" xfId="2" applyFont="1" applyFill="1" applyBorder="1" applyAlignment="1">
      <alignment horizontal="center" vertical="center" wrapText="1"/>
    </xf>
    <xf numFmtId="0" fontId="12" fillId="0" borderId="2" xfId="1" applyFont="1" applyFill="1" applyBorder="1" applyAlignment="1">
      <alignment horizontal="left" vertical="center" wrapText="1"/>
    </xf>
    <xf numFmtId="0" fontId="12" fillId="3" borderId="13" xfId="0" applyFont="1" applyFill="1" applyBorder="1" applyAlignment="1" applyProtection="1">
      <alignment horizontal="center" vertical="center" wrapText="1"/>
    </xf>
    <xf numFmtId="0" fontId="12" fillId="3" borderId="14" xfId="0" applyFont="1" applyFill="1" applyBorder="1" applyAlignment="1" applyProtection="1">
      <alignment horizontal="center" vertical="center" wrapText="1"/>
    </xf>
    <xf numFmtId="49" fontId="12" fillId="0" borderId="2" xfId="1" applyNumberFormat="1" applyFont="1" applyFill="1" applyBorder="1" applyAlignment="1">
      <alignment horizontal="center" vertical="center" wrapText="1"/>
    </xf>
    <xf numFmtId="164" fontId="12" fillId="0" borderId="0" xfId="1" quotePrefix="1" applyNumberFormat="1" applyFont="1" applyFill="1" applyBorder="1" applyAlignment="1">
      <alignment horizontal="center" vertical="center" wrapText="1"/>
    </xf>
    <xf numFmtId="0" fontId="12" fillId="0" borderId="2" xfId="1" applyFont="1" applyFill="1" applyBorder="1" applyAlignment="1">
      <alignment vertical="center" wrapText="1"/>
    </xf>
    <xf numFmtId="49" fontId="12" fillId="0" borderId="2" xfId="1" applyNumberFormat="1" applyFont="1" applyFill="1" applyBorder="1" applyAlignment="1">
      <alignment horizontal="center" vertical="center"/>
    </xf>
    <xf numFmtId="0" fontId="12" fillId="0" borderId="54" xfId="1" applyFont="1" applyFill="1" applyBorder="1" applyAlignment="1">
      <alignment horizontal="left" vertical="center" wrapText="1"/>
    </xf>
    <xf numFmtId="0" fontId="12" fillId="0" borderId="13" xfId="0" applyFont="1" applyFill="1" applyBorder="1" applyAlignment="1" applyProtection="1">
      <alignment horizontal="center" vertical="center" wrapText="1"/>
    </xf>
    <xf numFmtId="0" fontId="12" fillId="0" borderId="4" xfId="0" applyFont="1" applyFill="1" applyBorder="1" applyAlignment="1" applyProtection="1">
      <alignment horizontal="center" vertical="center" wrapText="1"/>
    </xf>
    <xf numFmtId="0" fontId="30" fillId="0" borderId="1" xfId="0" applyFont="1" applyFill="1" applyBorder="1" applyAlignment="1">
      <alignment horizontal="center"/>
    </xf>
    <xf numFmtId="0" fontId="30" fillId="0" borderId="36" xfId="0" applyFont="1" applyFill="1" applyBorder="1" applyAlignment="1">
      <alignment horizontal="center"/>
    </xf>
    <xf numFmtId="0" fontId="30" fillId="0" borderId="51" xfId="0" applyFont="1" applyFill="1" applyBorder="1" applyAlignment="1">
      <alignment horizontal="center"/>
    </xf>
    <xf numFmtId="0" fontId="15" fillId="0" borderId="0" xfId="2" applyFont="1" applyAlignment="1">
      <alignment horizontal="center" vertical="center" wrapText="1"/>
    </xf>
    <xf numFmtId="0" fontId="30" fillId="0" borderId="56" xfId="0" applyFont="1" applyFill="1" applyBorder="1" applyAlignment="1">
      <alignment horizontal="center"/>
    </xf>
    <xf numFmtId="0" fontId="7" fillId="0" borderId="0" xfId="2" applyFont="1" applyAlignment="1">
      <alignment horizontal="center" vertical="center" wrapText="1"/>
    </xf>
    <xf numFmtId="0" fontId="12" fillId="3" borderId="2" xfId="1" applyFont="1" applyFill="1" applyBorder="1" applyAlignment="1">
      <alignment horizontal="left" vertical="center" wrapText="1"/>
    </xf>
    <xf numFmtId="0" fontId="12" fillId="3" borderId="54" xfId="1" applyFont="1" applyFill="1" applyBorder="1" applyAlignment="1">
      <alignment horizontal="left" vertical="center" wrapText="1"/>
    </xf>
    <xf numFmtId="0" fontId="12" fillId="0" borderId="2" xfId="1" applyFont="1" applyFill="1" applyBorder="1" applyAlignment="1">
      <alignment horizontal="left" vertical="top" wrapText="1"/>
    </xf>
    <xf numFmtId="49" fontId="12" fillId="0" borderId="0" xfId="1" applyNumberFormat="1" applyFont="1" applyFill="1" applyBorder="1" applyAlignment="1">
      <alignment horizontal="center" vertical="center" wrapText="1"/>
    </xf>
    <xf numFmtId="0" fontId="12" fillId="0" borderId="0" xfId="2" applyFont="1" applyFill="1" applyBorder="1" applyAlignment="1">
      <alignment horizontal="left" vertical="center"/>
    </xf>
    <xf numFmtId="0" fontId="12" fillId="0" borderId="0" xfId="2" applyFont="1" applyFill="1" applyBorder="1" applyAlignment="1">
      <alignment vertical="center" wrapText="1"/>
    </xf>
    <xf numFmtId="0" fontId="12" fillId="0" borderId="0" xfId="2" applyFont="1" applyFill="1" applyBorder="1" applyAlignment="1">
      <alignment horizontal="left"/>
    </xf>
    <xf numFmtId="0" fontId="12" fillId="0" borderId="6" xfId="2" applyFont="1" applyFill="1" applyBorder="1" applyAlignment="1">
      <alignment horizontal="left" vertical="center"/>
    </xf>
    <xf numFmtId="0" fontId="12" fillId="0" borderId="8" xfId="2" applyFont="1" applyFill="1" applyBorder="1" applyAlignment="1">
      <alignment horizontal="left" vertical="center"/>
    </xf>
    <xf numFmtId="0" fontId="12" fillId="0" borderId="49" xfId="1" applyFont="1" applyFill="1" applyBorder="1" applyAlignment="1">
      <alignment vertical="center" wrapText="1"/>
    </xf>
    <xf numFmtId="0" fontId="12" fillId="0" borderId="63" xfId="1" applyFont="1" applyFill="1" applyBorder="1" applyAlignment="1">
      <alignment vertical="center" wrapText="1"/>
    </xf>
    <xf numFmtId="0" fontId="12" fillId="0" borderId="49" xfId="1" applyFont="1" applyFill="1" applyBorder="1" applyAlignment="1">
      <alignment horizontal="left" wrapText="1"/>
    </xf>
    <xf numFmtId="0" fontId="12" fillId="0" borderId="63" xfId="1" applyFont="1" applyFill="1" applyBorder="1" applyAlignment="1">
      <alignment horizontal="left" wrapText="1"/>
    </xf>
    <xf numFmtId="0" fontId="12" fillId="0" borderId="36" xfId="1" quotePrefix="1" applyFont="1" applyFill="1" applyBorder="1" applyAlignment="1">
      <alignment horizontal="left" vertical="center" wrapText="1"/>
    </xf>
    <xf numFmtId="0" fontId="12" fillId="0" borderId="51" xfId="1" quotePrefix="1" applyFont="1" applyFill="1" applyBorder="1" applyAlignment="1">
      <alignment horizontal="left" vertical="center" wrapText="1"/>
    </xf>
    <xf numFmtId="0" fontId="18" fillId="0" borderId="1" xfId="0" applyFont="1" applyFill="1" applyBorder="1" applyAlignment="1">
      <alignment horizontal="center"/>
    </xf>
    <xf numFmtId="0" fontId="18" fillId="0" borderId="36" xfId="0" applyFont="1" applyFill="1" applyBorder="1" applyAlignment="1">
      <alignment horizontal="center"/>
    </xf>
    <xf numFmtId="0" fontId="18" fillId="0" borderId="68" xfId="0" applyFont="1" applyFill="1" applyBorder="1" applyAlignment="1">
      <alignment horizontal="center"/>
    </xf>
    <xf numFmtId="0" fontId="12" fillId="0" borderId="0" xfId="1" applyFont="1" applyFill="1" applyBorder="1" applyAlignment="1">
      <alignment horizontal="left" vertical="center"/>
    </xf>
    <xf numFmtId="0" fontId="12" fillId="0" borderId="0" xfId="1" applyFont="1" applyFill="1" applyBorder="1" applyAlignment="1">
      <alignment vertical="center"/>
    </xf>
    <xf numFmtId="0" fontId="12" fillId="0" borderId="30" xfId="2" applyFont="1" applyFill="1" applyBorder="1" applyAlignment="1">
      <alignment horizontal="left" vertical="center" wrapText="1"/>
    </xf>
    <xf numFmtId="0" fontId="12" fillId="0" borderId="49" xfId="1" quotePrefix="1" applyFont="1" applyFill="1" applyBorder="1" applyAlignment="1">
      <alignment horizontal="left" vertical="center"/>
    </xf>
    <xf numFmtId="0" fontId="12" fillId="0" borderId="63" xfId="1" quotePrefix="1" applyFont="1" applyFill="1" applyBorder="1" applyAlignment="1">
      <alignment horizontal="left" vertical="center"/>
    </xf>
    <xf numFmtId="0" fontId="18" fillId="0" borderId="56" xfId="0" applyFont="1" applyFill="1" applyBorder="1" applyAlignment="1">
      <alignment horizontal="center"/>
    </xf>
    <xf numFmtId="0" fontId="18" fillId="0" borderId="51" xfId="0" applyFont="1" applyFill="1" applyBorder="1" applyAlignment="1">
      <alignment horizontal="center"/>
    </xf>
    <xf numFmtId="0" fontId="12" fillId="0" borderId="17" xfId="1" applyFont="1" applyFill="1" applyBorder="1" applyAlignment="1">
      <alignment horizontal="left" vertical="center" wrapText="1"/>
    </xf>
    <xf numFmtId="0" fontId="12" fillId="0" borderId="30" xfId="1" quotePrefix="1" applyFont="1" applyFill="1" applyBorder="1" applyAlignment="1">
      <alignment horizontal="left" vertical="center"/>
    </xf>
    <xf numFmtId="0" fontId="12" fillId="0" borderId="45" xfId="1" quotePrefix="1" applyFont="1" applyFill="1" applyBorder="1" applyAlignment="1">
      <alignment horizontal="left" vertical="center"/>
    </xf>
    <xf numFmtId="0" fontId="18" fillId="0" borderId="7" xfId="0" applyFont="1" applyFill="1" applyBorder="1" applyAlignment="1">
      <alignment horizontal="center"/>
    </xf>
    <xf numFmtId="0" fontId="18" fillId="0" borderId="2" xfId="0" applyFont="1" applyFill="1" applyBorder="1" applyAlignment="1">
      <alignment horizontal="center"/>
    </xf>
    <xf numFmtId="0" fontId="18" fillId="0" borderId="74" xfId="0" applyFont="1" applyFill="1" applyBorder="1" applyAlignment="1">
      <alignment horizontal="center"/>
    </xf>
    <xf numFmtId="0" fontId="18" fillId="0" borderId="73" xfId="0" applyFont="1" applyFill="1" applyBorder="1" applyAlignment="1">
      <alignment horizontal="center"/>
    </xf>
    <xf numFmtId="0" fontId="18" fillId="0" borderId="54" xfId="0" applyFont="1" applyFill="1" applyBorder="1" applyAlignment="1">
      <alignment horizontal="center"/>
    </xf>
    <xf numFmtId="0" fontId="12" fillId="0" borderId="52" xfId="1" quotePrefix="1" applyFont="1" applyFill="1" applyBorder="1" applyAlignment="1">
      <alignment horizontal="left" vertical="center"/>
    </xf>
    <xf numFmtId="0" fontId="12" fillId="0" borderId="53" xfId="1" quotePrefix="1" applyFont="1" applyFill="1" applyBorder="1" applyAlignment="1">
      <alignment horizontal="left" vertical="center"/>
    </xf>
    <xf numFmtId="0" fontId="12" fillId="0" borderId="52" xfId="1" applyFont="1" applyFill="1" applyBorder="1" applyAlignment="1">
      <alignment horizontal="left" vertical="center"/>
    </xf>
    <xf numFmtId="0" fontId="12" fillId="0" borderId="53" xfId="1" applyFont="1" applyFill="1" applyBorder="1" applyAlignment="1">
      <alignment horizontal="left" vertical="center"/>
    </xf>
    <xf numFmtId="0" fontId="12" fillId="0" borderId="8" xfId="1" quotePrefix="1" applyFont="1" applyFill="1" applyBorder="1" applyAlignment="1">
      <alignment horizontal="left" vertical="center"/>
    </xf>
    <xf numFmtId="0" fontId="12" fillId="0" borderId="62" xfId="1" quotePrefix="1" applyFont="1" applyFill="1" applyBorder="1" applyAlignment="1">
      <alignment horizontal="left" vertical="center"/>
    </xf>
    <xf numFmtId="0" fontId="11" fillId="0" borderId="1" xfId="1" applyFont="1" applyFill="1" applyBorder="1" applyAlignment="1">
      <alignment horizontal="center" vertical="center" wrapText="1"/>
    </xf>
    <xf numFmtId="0" fontId="11" fillId="0" borderId="36" xfId="1" applyFont="1" applyFill="1" applyBorder="1" applyAlignment="1">
      <alignment horizontal="center" vertical="center" wrapText="1"/>
    </xf>
    <xf numFmtId="0" fontId="12" fillId="0" borderId="55" xfId="0" applyFont="1" applyFill="1" applyBorder="1" applyAlignment="1" applyProtection="1">
      <alignment horizontal="center" vertical="top" wrapText="1" readingOrder="1"/>
      <protection locked="0"/>
    </xf>
    <xf numFmtId="0" fontId="12" fillId="0" borderId="52" xfId="0" applyFont="1" applyFill="1" applyBorder="1" applyAlignment="1" applyProtection="1">
      <alignment horizontal="center" vertical="top" wrapText="1" readingOrder="1"/>
      <protection locked="0"/>
    </xf>
    <xf numFmtId="0" fontId="12" fillId="5" borderId="28" xfId="0" applyFont="1" applyFill="1" applyBorder="1" applyAlignment="1" applyProtection="1">
      <alignment horizontal="center" vertical="top" wrapText="1" readingOrder="1"/>
      <protection locked="0"/>
    </xf>
    <xf numFmtId="0" fontId="12" fillId="5" borderId="53" xfId="0" applyFont="1" applyFill="1" applyBorder="1" applyAlignment="1" applyProtection="1">
      <alignment horizontal="center" vertical="top" wrapText="1" readingOrder="1"/>
      <protection locked="0"/>
    </xf>
    <xf numFmtId="0" fontId="12" fillId="0" borderId="60" xfId="0" applyFont="1" applyFill="1" applyBorder="1" applyAlignment="1" applyProtection="1">
      <alignment horizontal="center" vertical="top" wrapText="1" readingOrder="1"/>
      <protection locked="0"/>
    </xf>
    <xf numFmtId="0" fontId="10" fillId="0" borderId="0" xfId="0" applyFont="1" applyFill="1" applyAlignment="1">
      <alignment horizontal="center"/>
    </xf>
    <xf numFmtId="0" fontId="18" fillId="0" borderId="0" xfId="0" applyFont="1" applyFill="1" applyBorder="1" applyAlignment="1" applyProtection="1">
      <alignment horizontal="center" vertical="top" wrapText="1" readingOrder="1"/>
      <protection locked="0"/>
    </xf>
    <xf numFmtId="0" fontId="12" fillId="5" borderId="52" xfId="0" applyFont="1" applyFill="1" applyBorder="1" applyAlignment="1" applyProtection="1">
      <alignment horizontal="center" vertical="top" wrapText="1" readingOrder="1"/>
      <protection locked="0"/>
    </xf>
    <xf numFmtId="0" fontId="12" fillId="5" borderId="60" xfId="0" applyFont="1" applyFill="1" applyBorder="1" applyAlignment="1" applyProtection="1">
      <alignment horizontal="center" vertical="top" wrapText="1" readingOrder="1"/>
      <protection locked="0"/>
    </xf>
    <xf numFmtId="0" fontId="12" fillId="0" borderId="0" xfId="1" quotePrefix="1" applyFont="1" applyFill="1" applyBorder="1" applyAlignment="1">
      <alignment horizontal="left" vertical="center"/>
    </xf>
    <xf numFmtId="0" fontId="12" fillId="0" borderId="39" xfId="1" quotePrefix="1" applyFont="1" applyFill="1" applyBorder="1" applyAlignment="1">
      <alignment horizontal="left" vertical="center"/>
    </xf>
    <xf numFmtId="0" fontId="32" fillId="0" borderId="24" xfId="0" applyFont="1" applyBorder="1" applyAlignment="1">
      <alignment horizontal="left"/>
    </xf>
    <xf numFmtId="0" fontId="32" fillId="0" borderId="20" xfId="0" applyFont="1" applyBorder="1" applyAlignment="1">
      <alignment horizontal="left"/>
    </xf>
    <xf numFmtId="0" fontId="32" fillId="0" borderId="15" xfId="0" applyFont="1" applyBorder="1" applyAlignment="1">
      <alignment horizontal="left"/>
    </xf>
    <xf numFmtId="0" fontId="4" fillId="0" borderId="34" xfId="0" applyFont="1" applyFill="1" applyBorder="1" applyAlignment="1">
      <alignment horizontal="center"/>
    </xf>
    <xf numFmtId="0" fontId="4" fillId="0" borderId="8" xfId="0" applyFont="1" applyFill="1" applyBorder="1" applyAlignment="1">
      <alignment horizontal="center"/>
    </xf>
    <xf numFmtId="0" fontId="4" fillId="0" borderId="62" xfId="0" applyFont="1" applyFill="1" applyBorder="1" applyAlignment="1">
      <alignment horizontal="center"/>
    </xf>
    <xf numFmtId="0" fontId="34" fillId="0" borderId="0" xfId="0" applyFont="1" applyAlignment="1">
      <alignment horizontal="center"/>
    </xf>
    <xf numFmtId="0" fontId="34" fillId="0" borderId="19" xfId="0" applyFont="1" applyBorder="1" applyAlignment="1">
      <alignment horizontal="center"/>
    </xf>
    <xf numFmtId="0" fontId="34" fillId="0" borderId="17" xfId="0" applyFont="1" applyBorder="1" applyAlignment="1">
      <alignment horizontal="center"/>
    </xf>
    <xf numFmtId="0" fontId="34" fillId="0" borderId="56" xfId="0" applyFont="1" applyBorder="1" applyAlignment="1">
      <alignment horizontal="center"/>
    </xf>
    <xf numFmtId="0" fontId="17" fillId="0" borderId="19" xfId="0" applyFont="1" applyFill="1" applyBorder="1" applyAlignment="1">
      <alignment horizontal="center"/>
    </xf>
    <xf numFmtId="0" fontId="17" fillId="0" borderId="17" xfId="0" applyFont="1" applyFill="1" applyBorder="1" applyAlignment="1">
      <alignment horizontal="center"/>
    </xf>
    <xf numFmtId="0" fontId="17" fillId="0" borderId="18" xfId="0" applyFont="1" applyFill="1" applyBorder="1" applyAlignment="1">
      <alignment horizontal="center"/>
    </xf>
    <xf numFmtId="0" fontId="32" fillId="0" borderId="46" xfId="0" applyFont="1" applyBorder="1" applyAlignment="1">
      <alignment horizontal="left"/>
    </xf>
    <xf numFmtId="0" fontId="32" fillId="0" borderId="9" xfId="0" applyFont="1" applyBorder="1" applyAlignment="1">
      <alignment horizontal="left"/>
    </xf>
    <xf numFmtId="0" fontId="32" fillId="0" borderId="44" xfId="0" applyFont="1" applyBorder="1" applyAlignment="1">
      <alignment horizontal="left"/>
    </xf>
    <xf numFmtId="0" fontId="4" fillId="0" borderId="3" xfId="0" applyFont="1" applyFill="1" applyBorder="1" applyAlignment="1">
      <alignment horizontal="center"/>
    </xf>
    <xf numFmtId="0" fontId="4" fillId="0" borderId="0" xfId="0" applyFont="1" applyFill="1" applyBorder="1" applyAlignment="1">
      <alignment horizontal="center"/>
    </xf>
    <xf numFmtId="0" fontId="4" fillId="0" borderId="39" xfId="0" applyFont="1" applyFill="1" applyBorder="1" applyAlignment="1">
      <alignment horizontal="center"/>
    </xf>
    <xf numFmtId="3" fontId="4" fillId="0" borderId="34" xfId="0" applyNumberFormat="1" applyFont="1" applyFill="1" applyBorder="1" applyAlignment="1">
      <alignment horizontal="center"/>
    </xf>
    <xf numFmtId="0" fontId="32" fillId="0" borderId="31" xfId="0" applyFont="1" applyBorder="1" applyAlignment="1">
      <alignment horizontal="left"/>
    </xf>
    <xf numFmtId="0" fontId="32" fillId="0" borderId="49" xfId="0" applyFont="1" applyBorder="1" applyAlignment="1">
      <alignment horizontal="left"/>
    </xf>
    <xf numFmtId="0" fontId="4" fillId="0" borderId="31" xfId="0" applyFont="1" applyFill="1" applyBorder="1" applyAlignment="1">
      <alignment horizontal="center"/>
    </xf>
    <xf numFmtId="0" fontId="4" fillId="0" borderId="49" xfId="0" applyFont="1" applyFill="1" applyBorder="1" applyAlignment="1">
      <alignment horizontal="center"/>
    </xf>
    <xf numFmtId="0" fontId="4" fillId="0" borderId="63" xfId="0" applyFont="1" applyFill="1" applyBorder="1" applyAlignment="1">
      <alignment horizontal="center"/>
    </xf>
    <xf numFmtId="3" fontId="4" fillId="0" borderId="31" xfId="0" applyNumberFormat="1" applyFont="1" applyFill="1" applyBorder="1" applyAlignment="1">
      <alignment horizontal="center"/>
    </xf>
    <xf numFmtId="3" fontId="4" fillId="0" borderId="41" xfId="0" applyNumberFormat="1" applyFont="1" applyFill="1" applyBorder="1" applyAlignment="1">
      <alignment horizontal="center"/>
    </xf>
    <xf numFmtId="0" fontId="4" fillId="0" borderId="11" xfId="0" applyFont="1" applyFill="1" applyBorder="1" applyAlignment="1">
      <alignment horizontal="center"/>
    </xf>
    <xf numFmtId="0" fontId="4" fillId="0" borderId="47" xfId="0" applyFont="1" applyFill="1" applyBorder="1" applyAlignment="1">
      <alignment horizontal="center"/>
    </xf>
    <xf numFmtId="0" fontId="32" fillId="0" borderId="25" xfId="0" applyFont="1" applyBorder="1" applyAlignment="1">
      <alignment horizontal="left"/>
    </xf>
    <xf numFmtId="0" fontId="32" fillId="0" borderId="26" xfId="0" applyFont="1" applyBorder="1" applyAlignment="1">
      <alignment horizontal="left"/>
    </xf>
    <xf numFmtId="0" fontId="32" fillId="0" borderId="61" xfId="0" applyFont="1" applyBorder="1" applyAlignment="1">
      <alignment horizontal="left"/>
    </xf>
    <xf numFmtId="0" fontId="4" fillId="0" borderId="25" xfId="0" applyFont="1" applyBorder="1" applyAlignment="1">
      <alignment horizontal="center"/>
    </xf>
    <xf numFmtId="0" fontId="4" fillId="0" borderId="26" xfId="0" applyFont="1" applyBorder="1" applyAlignment="1">
      <alignment horizontal="center"/>
    </xf>
    <xf numFmtId="0" fontId="4" fillId="0" borderId="48" xfId="0" applyFont="1" applyBorder="1" applyAlignment="1">
      <alignment horizontal="center"/>
    </xf>
    <xf numFmtId="0" fontId="5" fillId="0" borderId="38" xfId="0" applyFont="1" applyFill="1" applyBorder="1" applyAlignment="1">
      <alignment horizontal="center"/>
    </xf>
    <xf numFmtId="0" fontId="5" fillId="0" borderId="64" xfId="0" applyFont="1" applyFill="1" applyBorder="1" applyAlignment="1">
      <alignment horizontal="center"/>
    </xf>
    <xf numFmtId="0" fontId="5" fillId="0" borderId="65" xfId="0" applyFont="1" applyFill="1" applyBorder="1" applyAlignment="1">
      <alignment horizontal="center"/>
    </xf>
    <xf numFmtId="0" fontId="17" fillId="0" borderId="22" xfId="0" applyFont="1" applyFill="1" applyBorder="1" applyAlignment="1">
      <alignment horizontal="center"/>
    </xf>
    <xf numFmtId="0" fontId="17" fillId="0" borderId="23" xfId="0" applyFont="1" applyFill="1" applyBorder="1" applyAlignment="1">
      <alignment horizontal="center"/>
    </xf>
    <xf numFmtId="0" fontId="4" fillId="0" borderId="24" xfId="0" applyFont="1" applyFill="1" applyBorder="1" applyAlignment="1">
      <alignment horizontal="center" wrapText="1"/>
    </xf>
    <xf numFmtId="0" fontId="4" fillId="0" borderId="25" xfId="0" applyFont="1" applyFill="1" applyBorder="1" applyAlignment="1">
      <alignment horizontal="center" wrapText="1"/>
    </xf>
    <xf numFmtId="0" fontId="4" fillId="0" borderId="20" xfId="0" applyFont="1" applyFill="1" applyBorder="1" applyAlignment="1">
      <alignment horizontal="center" wrapText="1"/>
    </xf>
    <xf numFmtId="0" fontId="4" fillId="0" borderId="26" xfId="0" applyFont="1" applyFill="1" applyBorder="1" applyAlignment="1">
      <alignment horizontal="center" wrapText="1"/>
    </xf>
    <xf numFmtId="0" fontId="4" fillId="0" borderId="20" xfId="0" applyFont="1" applyFill="1" applyBorder="1" applyAlignment="1">
      <alignment horizontal="center"/>
    </xf>
    <xf numFmtId="0" fontId="4" fillId="0" borderId="10" xfId="0" applyFont="1" applyFill="1" applyBorder="1" applyAlignment="1">
      <alignment horizontal="center"/>
    </xf>
    <xf numFmtId="0" fontId="4" fillId="0" borderId="15" xfId="0" applyFont="1" applyFill="1" applyBorder="1" applyAlignment="1">
      <alignment horizontal="left"/>
    </xf>
    <xf numFmtId="0" fontId="4" fillId="0" borderId="63" xfId="0" applyFont="1" applyFill="1" applyBorder="1" applyAlignment="1">
      <alignment horizontal="left"/>
    </xf>
    <xf numFmtId="0" fontId="21" fillId="0" borderId="6" xfId="0" applyFont="1" applyBorder="1" applyAlignment="1">
      <alignment horizontal="center"/>
    </xf>
    <xf numFmtId="0" fontId="19" fillId="3" borderId="1" xfId="0" applyFont="1" applyFill="1" applyBorder="1" applyAlignment="1">
      <alignment horizontal="center"/>
    </xf>
    <xf numFmtId="0" fontId="19" fillId="3" borderId="36" xfId="0" applyFont="1" applyFill="1" applyBorder="1" applyAlignment="1">
      <alignment horizontal="center"/>
    </xf>
    <xf numFmtId="0" fontId="19" fillId="3" borderId="51" xfId="0" applyFont="1" applyFill="1" applyBorder="1" applyAlignment="1">
      <alignment horizontal="center"/>
    </xf>
    <xf numFmtId="9" fontId="22" fillId="0" borderId="28" xfId="4" applyFont="1" applyBorder="1" applyAlignment="1">
      <alignment horizontal="center"/>
    </xf>
    <xf numFmtId="9" fontId="22" fillId="0" borderId="60" xfId="4" applyFont="1" applyBorder="1" applyAlignment="1">
      <alignment horizontal="center"/>
    </xf>
    <xf numFmtId="0" fontId="22" fillId="0" borderId="55" xfId="0" applyFont="1" applyBorder="1" applyAlignment="1">
      <alignment horizontal="center"/>
    </xf>
    <xf numFmtId="0" fontId="22" fillId="0" borderId="52" xfId="0" applyFont="1" applyBorder="1" applyAlignment="1">
      <alignment horizontal="center"/>
    </xf>
    <xf numFmtId="0" fontId="22" fillId="0" borderId="53" xfId="0" applyFont="1" applyBorder="1" applyAlignment="1">
      <alignment horizontal="center"/>
    </xf>
  </cellXfs>
  <cellStyles count="5">
    <cellStyle name="Normal 2" xfId="2"/>
    <cellStyle name="Normal_EBK_PROJECT_2001-last" xfId="1"/>
    <cellStyle name="Normal_MAKET" xfId="3"/>
    <cellStyle name="Нормален" xfId="0" builtinId="0"/>
    <cellStyle name="Процент" xfId="4" builtinId="5"/>
  </cellStyles>
  <dxfs count="1">
    <dxf>
      <font>
        <color rgb="FFFF000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на Office">
  <a:themeElements>
    <a:clrScheme name="О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1"/>
  <sheetViews>
    <sheetView tabSelected="1" workbookViewId="0">
      <selection activeCell="H69" sqref="H69"/>
    </sheetView>
  </sheetViews>
  <sheetFormatPr defaultRowHeight="13.2"/>
  <cols>
    <col min="1" max="1" width="43" style="1" customWidth="1"/>
    <col min="2" max="2" width="9.6640625" style="1" customWidth="1"/>
    <col min="3" max="3" width="13.109375" style="1" customWidth="1"/>
    <col min="4" max="4" width="13.88671875" style="12" customWidth="1"/>
    <col min="5" max="5" width="13" style="1" customWidth="1"/>
    <col min="6" max="7" width="11" style="1" customWidth="1"/>
    <col min="8" max="8" width="9.109375" style="1"/>
    <col min="9" max="9" width="11.6640625" style="1" customWidth="1"/>
    <col min="10" max="256" width="9.109375" style="1"/>
    <col min="257" max="257" width="39.44140625" style="1" customWidth="1"/>
    <col min="258" max="258" width="9.6640625" style="1" customWidth="1"/>
    <col min="259" max="259" width="11.5546875" style="1" customWidth="1"/>
    <col min="260" max="260" width="10.44140625" style="1" customWidth="1"/>
    <col min="261" max="261" width="10.88671875" style="1" customWidth="1"/>
    <col min="262" max="262" width="9.109375" style="1"/>
    <col min="263" max="263" width="9.109375" style="1" customWidth="1"/>
    <col min="264" max="264" width="9.109375" style="1"/>
    <col min="265" max="265" width="11.6640625" style="1" customWidth="1"/>
    <col min="266" max="512" width="9.109375" style="1"/>
    <col min="513" max="513" width="39.44140625" style="1" customWidth="1"/>
    <col min="514" max="514" width="9.6640625" style="1" customWidth="1"/>
    <col min="515" max="515" width="11.5546875" style="1" customWidth="1"/>
    <col min="516" max="516" width="10.44140625" style="1" customWidth="1"/>
    <col min="517" max="517" width="10.88671875" style="1" customWidth="1"/>
    <col min="518" max="518" width="9.109375" style="1"/>
    <col min="519" max="519" width="9.109375" style="1" customWidth="1"/>
    <col min="520" max="520" width="9.109375" style="1"/>
    <col min="521" max="521" width="11.6640625" style="1" customWidth="1"/>
    <col min="522" max="768" width="9.109375" style="1"/>
    <col min="769" max="769" width="39.44140625" style="1" customWidth="1"/>
    <col min="770" max="770" width="9.6640625" style="1" customWidth="1"/>
    <col min="771" max="771" width="11.5546875" style="1" customWidth="1"/>
    <col min="772" max="772" width="10.44140625" style="1" customWidth="1"/>
    <col min="773" max="773" width="10.88671875" style="1" customWidth="1"/>
    <col min="774" max="774" width="9.109375" style="1"/>
    <col min="775" max="775" width="9.109375" style="1" customWidth="1"/>
    <col min="776" max="776" width="9.109375" style="1"/>
    <col min="777" max="777" width="11.6640625" style="1" customWidth="1"/>
    <col min="778" max="1024" width="9.109375" style="1"/>
    <col min="1025" max="1025" width="39.44140625" style="1" customWidth="1"/>
    <col min="1026" max="1026" width="9.6640625" style="1" customWidth="1"/>
    <col min="1027" max="1027" width="11.5546875" style="1" customWidth="1"/>
    <col min="1028" max="1028" width="10.44140625" style="1" customWidth="1"/>
    <col min="1029" max="1029" width="10.88671875" style="1" customWidth="1"/>
    <col min="1030" max="1030" width="9.109375" style="1"/>
    <col min="1031" max="1031" width="9.109375" style="1" customWidth="1"/>
    <col min="1032" max="1032" width="9.109375" style="1"/>
    <col min="1033" max="1033" width="11.6640625" style="1" customWidth="1"/>
    <col min="1034" max="1280" width="9.109375" style="1"/>
    <col min="1281" max="1281" width="39.44140625" style="1" customWidth="1"/>
    <col min="1282" max="1282" width="9.6640625" style="1" customWidth="1"/>
    <col min="1283" max="1283" width="11.5546875" style="1" customWidth="1"/>
    <col min="1284" max="1284" width="10.44140625" style="1" customWidth="1"/>
    <col min="1285" max="1285" width="10.88671875" style="1" customWidth="1"/>
    <col min="1286" max="1286" width="9.109375" style="1"/>
    <col min="1287" max="1287" width="9.109375" style="1" customWidth="1"/>
    <col min="1288" max="1288" width="9.109375" style="1"/>
    <col min="1289" max="1289" width="11.6640625" style="1" customWidth="1"/>
    <col min="1290" max="1536" width="9.109375" style="1"/>
    <col min="1537" max="1537" width="39.44140625" style="1" customWidth="1"/>
    <col min="1538" max="1538" width="9.6640625" style="1" customWidth="1"/>
    <col min="1539" max="1539" width="11.5546875" style="1" customWidth="1"/>
    <col min="1540" max="1540" width="10.44140625" style="1" customWidth="1"/>
    <col min="1541" max="1541" width="10.88671875" style="1" customWidth="1"/>
    <col min="1542" max="1542" width="9.109375" style="1"/>
    <col min="1543" max="1543" width="9.109375" style="1" customWidth="1"/>
    <col min="1544" max="1544" width="9.109375" style="1"/>
    <col min="1545" max="1545" width="11.6640625" style="1" customWidth="1"/>
    <col min="1546" max="1792" width="9.109375" style="1"/>
    <col min="1793" max="1793" width="39.44140625" style="1" customWidth="1"/>
    <col min="1794" max="1794" width="9.6640625" style="1" customWidth="1"/>
    <col min="1795" max="1795" width="11.5546875" style="1" customWidth="1"/>
    <col min="1796" max="1796" width="10.44140625" style="1" customWidth="1"/>
    <col min="1797" max="1797" width="10.88671875" style="1" customWidth="1"/>
    <col min="1798" max="1798" width="9.109375" style="1"/>
    <col min="1799" max="1799" width="9.109375" style="1" customWidth="1"/>
    <col min="1800" max="1800" width="9.109375" style="1"/>
    <col min="1801" max="1801" width="11.6640625" style="1" customWidth="1"/>
    <col min="1802" max="2048" width="9.109375" style="1"/>
    <col min="2049" max="2049" width="39.44140625" style="1" customWidth="1"/>
    <col min="2050" max="2050" width="9.6640625" style="1" customWidth="1"/>
    <col min="2051" max="2051" width="11.5546875" style="1" customWidth="1"/>
    <col min="2052" max="2052" width="10.44140625" style="1" customWidth="1"/>
    <col min="2053" max="2053" width="10.88671875" style="1" customWidth="1"/>
    <col min="2054" max="2054" width="9.109375" style="1"/>
    <col min="2055" max="2055" width="9.109375" style="1" customWidth="1"/>
    <col min="2056" max="2056" width="9.109375" style="1"/>
    <col min="2057" max="2057" width="11.6640625" style="1" customWidth="1"/>
    <col min="2058" max="2304" width="9.109375" style="1"/>
    <col min="2305" max="2305" width="39.44140625" style="1" customWidth="1"/>
    <col min="2306" max="2306" width="9.6640625" style="1" customWidth="1"/>
    <col min="2307" max="2307" width="11.5546875" style="1" customWidth="1"/>
    <col min="2308" max="2308" width="10.44140625" style="1" customWidth="1"/>
    <col min="2309" max="2309" width="10.88671875" style="1" customWidth="1"/>
    <col min="2310" max="2310" width="9.109375" style="1"/>
    <col min="2311" max="2311" width="9.109375" style="1" customWidth="1"/>
    <col min="2312" max="2312" width="9.109375" style="1"/>
    <col min="2313" max="2313" width="11.6640625" style="1" customWidth="1"/>
    <col min="2314" max="2560" width="9.109375" style="1"/>
    <col min="2561" max="2561" width="39.44140625" style="1" customWidth="1"/>
    <col min="2562" max="2562" width="9.6640625" style="1" customWidth="1"/>
    <col min="2563" max="2563" width="11.5546875" style="1" customWidth="1"/>
    <col min="2564" max="2564" width="10.44140625" style="1" customWidth="1"/>
    <col min="2565" max="2565" width="10.88671875" style="1" customWidth="1"/>
    <col min="2566" max="2566" width="9.109375" style="1"/>
    <col min="2567" max="2567" width="9.109375" style="1" customWidth="1"/>
    <col min="2568" max="2568" width="9.109375" style="1"/>
    <col min="2569" max="2569" width="11.6640625" style="1" customWidth="1"/>
    <col min="2570" max="2816" width="9.109375" style="1"/>
    <col min="2817" max="2817" width="39.44140625" style="1" customWidth="1"/>
    <col min="2818" max="2818" width="9.6640625" style="1" customWidth="1"/>
    <col min="2819" max="2819" width="11.5546875" style="1" customWidth="1"/>
    <col min="2820" max="2820" width="10.44140625" style="1" customWidth="1"/>
    <col min="2821" max="2821" width="10.88671875" style="1" customWidth="1"/>
    <col min="2822" max="2822" width="9.109375" style="1"/>
    <col min="2823" max="2823" width="9.109375" style="1" customWidth="1"/>
    <col min="2824" max="2824" width="9.109375" style="1"/>
    <col min="2825" max="2825" width="11.6640625" style="1" customWidth="1"/>
    <col min="2826" max="3072" width="9.109375" style="1"/>
    <col min="3073" max="3073" width="39.44140625" style="1" customWidth="1"/>
    <col min="3074" max="3074" width="9.6640625" style="1" customWidth="1"/>
    <col min="3075" max="3075" width="11.5546875" style="1" customWidth="1"/>
    <col min="3076" max="3076" width="10.44140625" style="1" customWidth="1"/>
    <col min="3077" max="3077" width="10.88671875" style="1" customWidth="1"/>
    <col min="3078" max="3078" width="9.109375" style="1"/>
    <col min="3079" max="3079" width="9.109375" style="1" customWidth="1"/>
    <col min="3080" max="3080" width="9.109375" style="1"/>
    <col min="3081" max="3081" width="11.6640625" style="1" customWidth="1"/>
    <col min="3082" max="3328" width="9.109375" style="1"/>
    <col min="3329" max="3329" width="39.44140625" style="1" customWidth="1"/>
    <col min="3330" max="3330" width="9.6640625" style="1" customWidth="1"/>
    <col min="3331" max="3331" width="11.5546875" style="1" customWidth="1"/>
    <col min="3332" max="3332" width="10.44140625" style="1" customWidth="1"/>
    <col min="3333" max="3333" width="10.88671875" style="1" customWidth="1"/>
    <col min="3334" max="3334" width="9.109375" style="1"/>
    <col min="3335" max="3335" width="9.109375" style="1" customWidth="1"/>
    <col min="3336" max="3336" width="9.109375" style="1"/>
    <col min="3337" max="3337" width="11.6640625" style="1" customWidth="1"/>
    <col min="3338" max="3584" width="9.109375" style="1"/>
    <col min="3585" max="3585" width="39.44140625" style="1" customWidth="1"/>
    <col min="3586" max="3586" width="9.6640625" style="1" customWidth="1"/>
    <col min="3587" max="3587" width="11.5546875" style="1" customWidth="1"/>
    <col min="3588" max="3588" width="10.44140625" style="1" customWidth="1"/>
    <col min="3589" max="3589" width="10.88671875" style="1" customWidth="1"/>
    <col min="3590" max="3590" width="9.109375" style="1"/>
    <col min="3591" max="3591" width="9.109375" style="1" customWidth="1"/>
    <col min="3592" max="3592" width="9.109375" style="1"/>
    <col min="3593" max="3593" width="11.6640625" style="1" customWidth="1"/>
    <col min="3594" max="3840" width="9.109375" style="1"/>
    <col min="3841" max="3841" width="39.44140625" style="1" customWidth="1"/>
    <col min="3842" max="3842" width="9.6640625" style="1" customWidth="1"/>
    <col min="3843" max="3843" width="11.5546875" style="1" customWidth="1"/>
    <col min="3844" max="3844" width="10.44140625" style="1" customWidth="1"/>
    <col min="3845" max="3845" width="10.88671875" style="1" customWidth="1"/>
    <col min="3846" max="3846" width="9.109375" style="1"/>
    <col min="3847" max="3847" width="9.109375" style="1" customWidth="1"/>
    <col min="3848" max="3848" width="9.109375" style="1"/>
    <col min="3849" max="3849" width="11.6640625" style="1" customWidth="1"/>
    <col min="3850" max="4096" width="9.109375" style="1"/>
    <col min="4097" max="4097" width="39.44140625" style="1" customWidth="1"/>
    <col min="4098" max="4098" width="9.6640625" style="1" customWidth="1"/>
    <col min="4099" max="4099" width="11.5546875" style="1" customWidth="1"/>
    <col min="4100" max="4100" width="10.44140625" style="1" customWidth="1"/>
    <col min="4101" max="4101" width="10.88671875" style="1" customWidth="1"/>
    <col min="4102" max="4102" width="9.109375" style="1"/>
    <col min="4103" max="4103" width="9.109375" style="1" customWidth="1"/>
    <col min="4104" max="4104" width="9.109375" style="1"/>
    <col min="4105" max="4105" width="11.6640625" style="1" customWidth="1"/>
    <col min="4106" max="4352" width="9.109375" style="1"/>
    <col min="4353" max="4353" width="39.44140625" style="1" customWidth="1"/>
    <col min="4354" max="4354" width="9.6640625" style="1" customWidth="1"/>
    <col min="4355" max="4355" width="11.5546875" style="1" customWidth="1"/>
    <col min="4356" max="4356" width="10.44140625" style="1" customWidth="1"/>
    <col min="4357" max="4357" width="10.88671875" style="1" customWidth="1"/>
    <col min="4358" max="4358" width="9.109375" style="1"/>
    <col min="4359" max="4359" width="9.109375" style="1" customWidth="1"/>
    <col min="4360" max="4360" width="9.109375" style="1"/>
    <col min="4361" max="4361" width="11.6640625" style="1" customWidth="1"/>
    <col min="4362" max="4608" width="9.109375" style="1"/>
    <col min="4609" max="4609" width="39.44140625" style="1" customWidth="1"/>
    <col min="4610" max="4610" width="9.6640625" style="1" customWidth="1"/>
    <col min="4611" max="4611" width="11.5546875" style="1" customWidth="1"/>
    <col min="4612" max="4612" width="10.44140625" style="1" customWidth="1"/>
    <col min="4613" max="4613" width="10.88671875" style="1" customWidth="1"/>
    <col min="4614" max="4614" width="9.109375" style="1"/>
    <col min="4615" max="4615" width="9.109375" style="1" customWidth="1"/>
    <col min="4616" max="4616" width="9.109375" style="1"/>
    <col min="4617" max="4617" width="11.6640625" style="1" customWidth="1"/>
    <col min="4618" max="4864" width="9.109375" style="1"/>
    <col min="4865" max="4865" width="39.44140625" style="1" customWidth="1"/>
    <col min="4866" max="4866" width="9.6640625" style="1" customWidth="1"/>
    <col min="4867" max="4867" width="11.5546875" style="1" customWidth="1"/>
    <col min="4868" max="4868" width="10.44140625" style="1" customWidth="1"/>
    <col min="4869" max="4869" width="10.88671875" style="1" customWidth="1"/>
    <col min="4870" max="4870" width="9.109375" style="1"/>
    <col min="4871" max="4871" width="9.109375" style="1" customWidth="1"/>
    <col min="4872" max="4872" width="9.109375" style="1"/>
    <col min="4873" max="4873" width="11.6640625" style="1" customWidth="1"/>
    <col min="4874" max="5120" width="9.109375" style="1"/>
    <col min="5121" max="5121" width="39.44140625" style="1" customWidth="1"/>
    <col min="5122" max="5122" width="9.6640625" style="1" customWidth="1"/>
    <col min="5123" max="5123" width="11.5546875" style="1" customWidth="1"/>
    <col min="5124" max="5124" width="10.44140625" style="1" customWidth="1"/>
    <col min="5125" max="5125" width="10.88671875" style="1" customWidth="1"/>
    <col min="5126" max="5126" width="9.109375" style="1"/>
    <col min="5127" max="5127" width="9.109375" style="1" customWidth="1"/>
    <col min="5128" max="5128" width="9.109375" style="1"/>
    <col min="5129" max="5129" width="11.6640625" style="1" customWidth="1"/>
    <col min="5130" max="5376" width="9.109375" style="1"/>
    <col min="5377" max="5377" width="39.44140625" style="1" customWidth="1"/>
    <col min="5378" max="5378" width="9.6640625" style="1" customWidth="1"/>
    <col min="5379" max="5379" width="11.5546875" style="1" customWidth="1"/>
    <col min="5380" max="5380" width="10.44140625" style="1" customWidth="1"/>
    <col min="5381" max="5381" width="10.88671875" style="1" customWidth="1"/>
    <col min="5382" max="5382" width="9.109375" style="1"/>
    <col min="5383" max="5383" width="9.109375" style="1" customWidth="1"/>
    <col min="5384" max="5384" width="9.109375" style="1"/>
    <col min="5385" max="5385" width="11.6640625" style="1" customWidth="1"/>
    <col min="5386" max="5632" width="9.109375" style="1"/>
    <col min="5633" max="5633" width="39.44140625" style="1" customWidth="1"/>
    <col min="5634" max="5634" width="9.6640625" style="1" customWidth="1"/>
    <col min="5635" max="5635" width="11.5546875" style="1" customWidth="1"/>
    <col min="5636" max="5636" width="10.44140625" style="1" customWidth="1"/>
    <col min="5637" max="5637" width="10.88671875" style="1" customWidth="1"/>
    <col min="5638" max="5638" width="9.109375" style="1"/>
    <col min="5639" max="5639" width="9.109375" style="1" customWidth="1"/>
    <col min="5640" max="5640" width="9.109375" style="1"/>
    <col min="5641" max="5641" width="11.6640625" style="1" customWidth="1"/>
    <col min="5642" max="5888" width="9.109375" style="1"/>
    <col min="5889" max="5889" width="39.44140625" style="1" customWidth="1"/>
    <col min="5890" max="5890" width="9.6640625" style="1" customWidth="1"/>
    <col min="5891" max="5891" width="11.5546875" style="1" customWidth="1"/>
    <col min="5892" max="5892" width="10.44140625" style="1" customWidth="1"/>
    <col min="5893" max="5893" width="10.88671875" style="1" customWidth="1"/>
    <col min="5894" max="5894" width="9.109375" style="1"/>
    <col min="5895" max="5895" width="9.109375" style="1" customWidth="1"/>
    <col min="5896" max="5896" width="9.109375" style="1"/>
    <col min="5897" max="5897" width="11.6640625" style="1" customWidth="1"/>
    <col min="5898" max="6144" width="9.109375" style="1"/>
    <col min="6145" max="6145" width="39.44140625" style="1" customWidth="1"/>
    <col min="6146" max="6146" width="9.6640625" style="1" customWidth="1"/>
    <col min="6147" max="6147" width="11.5546875" style="1" customWidth="1"/>
    <col min="6148" max="6148" width="10.44140625" style="1" customWidth="1"/>
    <col min="6149" max="6149" width="10.88671875" style="1" customWidth="1"/>
    <col min="6150" max="6150" width="9.109375" style="1"/>
    <col min="6151" max="6151" width="9.109375" style="1" customWidth="1"/>
    <col min="6152" max="6152" width="9.109375" style="1"/>
    <col min="6153" max="6153" width="11.6640625" style="1" customWidth="1"/>
    <col min="6154" max="6400" width="9.109375" style="1"/>
    <col min="6401" max="6401" width="39.44140625" style="1" customWidth="1"/>
    <col min="6402" max="6402" width="9.6640625" style="1" customWidth="1"/>
    <col min="6403" max="6403" width="11.5546875" style="1" customWidth="1"/>
    <col min="6404" max="6404" width="10.44140625" style="1" customWidth="1"/>
    <col min="6405" max="6405" width="10.88671875" style="1" customWidth="1"/>
    <col min="6406" max="6406" width="9.109375" style="1"/>
    <col min="6407" max="6407" width="9.109375" style="1" customWidth="1"/>
    <col min="6408" max="6408" width="9.109375" style="1"/>
    <col min="6409" max="6409" width="11.6640625" style="1" customWidth="1"/>
    <col min="6410" max="6656" width="9.109375" style="1"/>
    <col min="6657" max="6657" width="39.44140625" style="1" customWidth="1"/>
    <col min="6658" max="6658" width="9.6640625" style="1" customWidth="1"/>
    <col min="6659" max="6659" width="11.5546875" style="1" customWidth="1"/>
    <col min="6660" max="6660" width="10.44140625" style="1" customWidth="1"/>
    <col min="6661" max="6661" width="10.88671875" style="1" customWidth="1"/>
    <col min="6662" max="6662" width="9.109375" style="1"/>
    <col min="6663" max="6663" width="9.109375" style="1" customWidth="1"/>
    <col min="6664" max="6664" width="9.109375" style="1"/>
    <col min="6665" max="6665" width="11.6640625" style="1" customWidth="1"/>
    <col min="6666" max="6912" width="9.109375" style="1"/>
    <col min="6913" max="6913" width="39.44140625" style="1" customWidth="1"/>
    <col min="6914" max="6914" width="9.6640625" style="1" customWidth="1"/>
    <col min="6915" max="6915" width="11.5546875" style="1" customWidth="1"/>
    <col min="6916" max="6916" width="10.44140625" style="1" customWidth="1"/>
    <col min="6917" max="6917" width="10.88671875" style="1" customWidth="1"/>
    <col min="6918" max="6918" width="9.109375" style="1"/>
    <col min="6919" max="6919" width="9.109375" style="1" customWidth="1"/>
    <col min="6920" max="6920" width="9.109375" style="1"/>
    <col min="6921" max="6921" width="11.6640625" style="1" customWidth="1"/>
    <col min="6922" max="7168" width="9.109375" style="1"/>
    <col min="7169" max="7169" width="39.44140625" style="1" customWidth="1"/>
    <col min="7170" max="7170" width="9.6640625" style="1" customWidth="1"/>
    <col min="7171" max="7171" width="11.5546875" style="1" customWidth="1"/>
    <col min="7172" max="7172" width="10.44140625" style="1" customWidth="1"/>
    <col min="7173" max="7173" width="10.88671875" style="1" customWidth="1"/>
    <col min="7174" max="7174" width="9.109375" style="1"/>
    <col min="7175" max="7175" width="9.109375" style="1" customWidth="1"/>
    <col min="7176" max="7176" width="9.109375" style="1"/>
    <col min="7177" max="7177" width="11.6640625" style="1" customWidth="1"/>
    <col min="7178" max="7424" width="9.109375" style="1"/>
    <col min="7425" max="7425" width="39.44140625" style="1" customWidth="1"/>
    <col min="7426" max="7426" width="9.6640625" style="1" customWidth="1"/>
    <col min="7427" max="7427" width="11.5546875" style="1" customWidth="1"/>
    <col min="7428" max="7428" width="10.44140625" style="1" customWidth="1"/>
    <col min="7429" max="7429" width="10.88671875" style="1" customWidth="1"/>
    <col min="7430" max="7430" width="9.109375" style="1"/>
    <col min="7431" max="7431" width="9.109375" style="1" customWidth="1"/>
    <col min="7432" max="7432" width="9.109375" style="1"/>
    <col min="7433" max="7433" width="11.6640625" style="1" customWidth="1"/>
    <col min="7434" max="7680" width="9.109375" style="1"/>
    <col min="7681" max="7681" width="39.44140625" style="1" customWidth="1"/>
    <col min="7682" max="7682" width="9.6640625" style="1" customWidth="1"/>
    <col min="7683" max="7683" width="11.5546875" style="1" customWidth="1"/>
    <col min="7684" max="7684" width="10.44140625" style="1" customWidth="1"/>
    <col min="7685" max="7685" width="10.88671875" style="1" customWidth="1"/>
    <col min="7686" max="7686" width="9.109375" style="1"/>
    <col min="7687" max="7687" width="9.109375" style="1" customWidth="1"/>
    <col min="7688" max="7688" width="9.109375" style="1"/>
    <col min="7689" max="7689" width="11.6640625" style="1" customWidth="1"/>
    <col min="7690" max="7936" width="9.109375" style="1"/>
    <col min="7937" max="7937" width="39.44140625" style="1" customWidth="1"/>
    <col min="7938" max="7938" width="9.6640625" style="1" customWidth="1"/>
    <col min="7939" max="7939" width="11.5546875" style="1" customWidth="1"/>
    <col min="7940" max="7940" width="10.44140625" style="1" customWidth="1"/>
    <col min="7941" max="7941" width="10.88671875" style="1" customWidth="1"/>
    <col min="7942" max="7942" width="9.109375" style="1"/>
    <col min="7943" max="7943" width="9.109375" style="1" customWidth="1"/>
    <col min="7944" max="7944" width="9.109375" style="1"/>
    <col min="7945" max="7945" width="11.6640625" style="1" customWidth="1"/>
    <col min="7946" max="8192" width="9.109375" style="1"/>
    <col min="8193" max="8193" width="39.44140625" style="1" customWidth="1"/>
    <col min="8194" max="8194" width="9.6640625" style="1" customWidth="1"/>
    <col min="8195" max="8195" width="11.5546875" style="1" customWidth="1"/>
    <col min="8196" max="8196" width="10.44140625" style="1" customWidth="1"/>
    <col min="8197" max="8197" width="10.88671875" style="1" customWidth="1"/>
    <col min="8198" max="8198" width="9.109375" style="1"/>
    <col min="8199" max="8199" width="9.109375" style="1" customWidth="1"/>
    <col min="8200" max="8200" width="9.109375" style="1"/>
    <col min="8201" max="8201" width="11.6640625" style="1" customWidth="1"/>
    <col min="8202" max="8448" width="9.109375" style="1"/>
    <col min="8449" max="8449" width="39.44140625" style="1" customWidth="1"/>
    <col min="8450" max="8450" width="9.6640625" style="1" customWidth="1"/>
    <col min="8451" max="8451" width="11.5546875" style="1" customWidth="1"/>
    <col min="8452" max="8452" width="10.44140625" style="1" customWidth="1"/>
    <col min="8453" max="8453" width="10.88671875" style="1" customWidth="1"/>
    <col min="8454" max="8454" width="9.109375" style="1"/>
    <col min="8455" max="8455" width="9.109375" style="1" customWidth="1"/>
    <col min="8456" max="8456" width="9.109375" style="1"/>
    <col min="8457" max="8457" width="11.6640625" style="1" customWidth="1"/>
    <col min="8458" max="8704" width="9.109375" style="1"/>
    <col min="8705" max="8705" width="39.44140625" style="1" customWidth="1"/>
    <col min="8706" max="8706" width="9.6640625" style="1" customWidth="1"/>
    <col min="8707" max="8707" width="11.5546875" style="1" customWidth="1"/>
    <col min="8708" max="8708" width="10.44140625" style="1" customWidth="1"/>
    <col min="8709" max="8709" width="10.88671875" style="1" customWidth="1"/>
    <col min="8710" max="8710" width="9.109375" style="1"/>
    <col min="8711" max="8711" width="9.109375" style="1" customWidth="1"/>
    <col min="8712" max="8712" width="9.109375" style="1"/>
    <col min="8713" max="8713" width="11.6640625" style="1" customWidth="1"/>
    <col min="8714" max="8960" width="9.109375" style="1"/>
    <col min="8961" max="8961" width="39.44140625" style="1" customWidth="1"/>
    <col min="8962" max="8962" width="9.6640625" style="1" customWidth="1"/>
    <col min="8963" max="8963" width="11.5546875" style="1" customWidth="1"/>
    <col min="8964" max="8964" width="10.44140625" style="1" customWidth="1"/>
    <col min="8965" max="8965" width="10.88671875" style="1" customWidth="1"/>
    <col min="8966" max="8966" width="9.109375" style="1"/>
    <col min="8967" max="8967" width="9.109375" style="1" customWidth="1"/>
    <col min="8968" max="8968" width="9.109375" style="1"/>
    <col min="8969" max="8969" width="11.6640625" style="1" customWidth="1"/>
    <col min="8970" max="9216" width="9.109375" style="1"/>
    <col min="9217" max="9217" width="39.44140625" style="1" customWidth="1"/>
    <col min="9218" max="9218" width="9.6640625" style="1" customWidth="1"/>
    <col min="9219" max="9219" width="11.5546875" style="1" customWidth="1"/>
    <col min="9220" max="9220" width="10.44140625" style="1" customWidth="1"/>
    <col min="9221" max="9221" width="10.88671875" style="1" customWidth="1"/>
    <col min="9222" max="9222" width="9.109375" style="1"/>
    <col min="9223" max="9223" width="9.109375" style="1" customWidth="1"/>
    <col min="9224" max="9224" width="9.109375" style="1"/>
    <col min="9225" max="9225" width="11.6640625" style="1" customWidth="1"/>
    <col min="9226" max="9472" width="9.109375" style="1"/>
    <col min="9473" max="9473" width="39.44140625" style="1" customWidth="1"/>
    <col min="9474" max="9474" width="9.6640625" style="1" customWidth="1"/>
    <col min="9475" max="9475" width="11.5546875" style="1" customWidth="1"/>
    <col min="9476" max="9476" width="10.44140625" style="1" customWidth="1"/>
    <col min="9477" max="9477" width="10.88671875" style="1" customWidth="1"/>
    <col min="9478" max="9478" width="9.109375" style="1"/>
    <col min="9479" max="9479" width="9.109375" style="1" customWidth="1"/>
    <col min="9480" max="9480" width="9.109375" style="1"/>
    <col min="9481" max="9481" width="11.6640625" style="1" customWidth="1"/>
    <col min="9482" max="9728" width="9.109375" style="1"/>
    <col min="9729" max="9729" width="39.44140625" style="1" customWidth="1"/>
    <col min="9730" max="9730" width="9.6640625" style="1" customWidth="1"/>
    <col min="9731" max="9731" width="11.5546875" style="1" customWidth="1"/>
    <col min="9732" max="9732" width="10.44140625" style="1" customWidth="1"/>
    <col min="9733" max="9733" width="10.88671875" style="1" customWidth="1"/>
    <col min="9734" max="9734" width="9.109375" style="1"/>
    <col min="9735" max="9735" width="9.109375" style="1" customWidth="1"/>
    <col min="9736" max="9736" width="9.109375" style="1"/>
    <col min="9737" max="9737" width="11.6640625" style="1" customWidth="1"/>
    <col min="9738" max="9984" width="9.109375" style="1"/>
    <col min="9985" max="9985" width="39.44140625" style="1" customWidth="1"/>
    <col min="9986" max="9986" width="9.6640625" style="1" customWidth="1"/>
    <col min="9987" max="9987" width="11.5546875" style="1" customWidth="1"/>
    <col min="9988" max="9988" width="10.44140625" style="1" customWidth="1"/>
    <col min="9989" max="9989" width="10.88671875" style="1" customWidth="1"/>
    <col min="9990" max="9990" width="9.109375" style="1"/>
    <col min="9991" max="9991" width="9.109375" style="1" customWidth="1"/>
    <col min="9992" max="9992" width="9.109375" style="1"/>
    <col min="9993" max="9993" width="11.6640625" style="1" customWidth="1"/>
    <col min="9994" max="10240" width="9.109375" style="1"/>
    <col min="10241" max="10241" width="39.44140625" style="1" customWidth="1"/>
    <col min="10242" max="10242" width="9.6640625" style="1" customWidth="1"/>
    <col min="10243" max="10243" width="11.5546875" style="1" customWidth="1"/>
    <col min="10244" max="10244" width="10.44140625" style="1" customWidth="1"/>
    <col min="10245" max="10245" width="10.88671875" style="1" customWidth="1"/>
    <col min="10246" max="10246" width="9.109375" style="1"/>
    <col min="10247" max="10247" width="9.109375" style="1" customWidth="1"/>
    <col min="10248" max="10248" width="9.109375" style="1"/>
    <col min="10249" max="10249" width="11.6640625" style="1" customWidth="1"/>
    <col min="10250" max="10496" width="9.109375" style="1"/>
    <col min="10497" max="10497" width="39.44140625" style="1" customWidth="1"/>
    <col min="10498" max="10498" width="9.6640625" style="1" customWidth="1"/>
    <col min="10499" max="10499" width="11.5546875" style="1" customWidth="1"/>
    <col min="10500" max="10500" width="10.44140625" style="1" customWidth="1"/>
    <col min="10501" max="10501" width="10.88671875" style="1" customWidth="1"/>
    <col min="10502" max="10502" width="9.109375" style="1"/>
    <col min="10503" max="10503" width="9.109375" style="1" customWidth="1"/>
    <col min="10504" max="10504" width="9.109375" style="1"/>
    <col min="10505" max="10505" width="11.6640625" style="1" customWidth="1"/>
    <col min="10506" max="10752" width="9.109375" style="1"/>
    <col min="10753" max="10753" width="39.44140625" style="1" customWidth="1"/>
    <col min="10754" max="10754" width="9.6640625" style="1" customWidth="1"/>
    <col min="10755" max="10755" width="11.5546875" style="1" customWidth="1"/>
    <col min="10756" max="10756" width="10.44140625" style="1" customWidth="1"/>
    <col min="10757" max="10757" width="10.88671875" style="1" customWidth="1"/>
    <col min="10758" max="10758" width="9.109375" style="1"/>
    <col min="10759" max="10759" width="9.109375" style="1" customWidth="1"/>
    <col min="10760" max="10760" width="9.109375" style="1"/>
    <col min="10761" max="10761" width="11.6640625" style="1" customWidth="1"/>
    <col min="10762" max="11008" width="9.109375" style="1"/>
    <col min="11009" max="11009" width="39.44140625" style="1" customWidth="1"/>
    <col min="11010" max="11010" width="9.6640625" style="1" customWidth="1"/>
    <col min="11011" max="11011" width="11.5546875" style="1" customWidth="1"/>
    <col min="11012" max="11012" width="10.44140625" style="1" customWidth="1"/>
    <col min="11013" max="11013" width="10.88671875" style="1" customWidth="1"/>
    <col min="11014" max="11014" width="9.109375" style="1"/>
    <col min="11015" max="11015" width="9.109375" style="1" customWidth="1"/>
    <col min="11016" max="11016" width="9.109375" style="1"/>
    <col min="11017" max="11017" width="11.6640625" style="1" customWidth="1"/>
    <col min="11018" max="11264" width="9.109375" style="1"/>
    <col min="11265" max="11265" width="39.44140625" style="1" customWidth="1"/>
    <col min="11266" max="11266" width="9.6640625" style="1" customWidth="1"/>
    <col min="11267" max="11267" width="11.5546875" style="1" customWidth="1"/>
    <col min="11268" max="11268" width="10.44140625" style="1" customWidth="1"/>
    <col min="11269" max="11269" width="10.88671875" style="1" customWidth="1"/>
    <col min="11270" max="11270" width="9.109375" style="1"/>
    <col min="11271" max="11271" width="9.109375" style="1" customWidth="1"/>
    <col min="11272" max="11272" width="9.109375" style="1"/>
    <col min="11273" max="11273" width="11.6640625" style="1" customWidth="1"/>
    <col min="11274" max="11520" width="9.109375" style="1"/>
    <col min="11521" max="11521" width="39.44140625" style="1" customWidth="1"/>
    <col min="11522" max="11522" width="9.6640625" style="1" customWidth="1"/>
    <col min="11523" max="11523" width="11.5546875" style="1" customWidth="1"/>
    <col min="11524" max="11524" width="10.44140625" style="1" customWidth="1"/>
    <col min="11525" max="11525" width="10.88671875" style="1" customWidth="1"/>
    <col min="11526" max="11526" width="9.109375" style="1"/>
    <col min="11527" max="11527" width="9.109375" style="1" customWidth="1"/>
    <col min="11528" max="11528" width="9.109375" style="1"/>
    <col min="11529" max="11529" width="11.6640625" style="1" customWidth="1"/>
    <col min="11530" max="11776" width="9.109375" style="1"/>
    <col min="11777" max="11777" width="39.44140625" style="1" customWidth="1"/>
    <col min="11778" max="11778" width="9.6640625" style="1" customWidth="1"/>
    <col min="11779" max="11779" width="11.5546875" style="1" customWidth="1"/>
    <col min="11780" max="11780" width="10.44140625" style="1" customWidth="1"/>
    <col min="11781" max="11781" width="10.88671875" style="1" customWidth="1"/>
    <col min="11782" max="11782" width="9.109375" style="1"/>
    <col min="11783" max="11783" width="9.109375" style="1" customWidth="1"/>
    <col min="11784" max="11784" width="9.109375" style="1"/>
    <col min="11785" max="11785" width="11.6640625" style="1" customWidth="1"/>
    <col min="11786" max="12032" width="9.109375" style="1"/>
    <col min="12033" max="12033" width="39.44140625" style="1" customWidth="1"/>
    <col min="12034" max="12034" width="9.6640625" style="1" customWidth="1"/>
    <col min="12035" max="12035" width="11.5546875" style="1" customWidth="1"/>
    <col min="12036" max="12036" width="10.44140625" style="1" customWidth="1"/>
    <col min="12037" max="12037" width="10.88671875" style="1" customWidth="1"/>
    <col min="12038" max="12038" width="9.109375" style="1"/>
    <col min="12039" max="12039" width="9.109375" style="1" customWidth="1"/>
    <col min="12040" max="12040" width="9.109375" style="1"/>
    <col min="12041" max="12041" width="11.6640625" style="1" customWidth="1"/>
    <col min="12042" max="12288" width="9.109375" style="1"/>
    <col min="12289" max="12289" width="39.44140625" style="1" customWidth="1"/>
    <col min="12290" max="12290" width="9.6640625" style="1" customWidth="1"/>
    <col min="12291" max="12291" width="11.5546875" style="1" customWidth="1"/>
    <col min="12292" max="12292" width="10.44140625" style="1" customWidth="1"/>
    <col min="12293" max="12293" width="10.88671875" style="1" customWidth="1"/>
    <col min="12294" max="12294" width="9.109375" style="1"/>
    <col min="12295" max="12295" width="9.109375" style="1" customWidth="1"/>
    <col min="12296" max="12296" width="9.109375" style="1"/>
    <col min="12297" max="12297" width="11.6640625" style="1" customWidth="1"/>
    <col min="12298" max="12544" width="9.109375" style="1"/>
    <col min="12545" max="12545" width="39.44140625" style="1" customWidth="1"/>
    <col min="12546" max="12546" width="9.6640625" style="1" customWidth="1"/>
    <col min="12547" max="12547" width="11.5546875" style="1" customWidth="1"/>
    <col min="12548" max="12548" width="10.44140625" style="1" customWidth="1"/>
    <col min="12549" max="12549" width="10.88671875" style="1" customWidth="1"/>
    <col min="12550" max="12550" width="9.109375" style="1"/>
    <col min="12551" max="12551" width="9.109375" style="1" customWidth="1"/>
    <col min="12552" max="12552" width="9.109375" style="1"/>
    <col min="12553" max="12553" width="11.6640625" style="1" customWidth="1"/>
    <col min="12554" max="12800" width="9.109375" style="1"/>
    <col min="12801" max="12801" width="39.44140625" style="1" customWidth="1"/>
    <col min="12802" max="12802" width="9.6640625" style="1" customWidth="1"/>
    <col min="12803" max="12803" width="11.5546875" style="1" customWidth="1"/>
    <col min="12804" max="12804" width="10.44140625" style="1" customWidth="1"/>
    <col min="12805" max="12805" width="10.88671875" style="1" customWidth="1"/>
    <col min="12806" max="12806" width="9.109375" style="1"/>
    <col min="12807" max="12807" width="9.109375" style="1" customWidth="1"/>
    <col min="12808" max="12808" width="9.109375" style="1"/>
    <col min="12809" max="12809" width="11.6640625" style="1" customWidth="1"/>
    <col min="12810" max="13056" width="9.109375" style="1"/>
    <col min="13057" max="13057" width="39.44140625" style="1" customWidth="1"/>
    <col min="13058" max="13058" width="9.6640625" style="1" customWidth="1"/>
    <col min="13059" max="13059" width="11.5546875" style="1" customWidth="1"/>
    <col min="13060" max="13060" width="10.44140625" style="1" customWidth="1"/>
    <col min="13061" max="13061" width="10.88671875" style="1" customWidth="1"/>
    <col min="13062" max="13062" width="9.109375" style="1"/>
    <col min="13063" max="13063" width="9.109375" style="1" customWidth="1"/>
    <col min="13064" max="13064" width="9.109375" style="1"/>
    <col min="13065" max="13065" width="11.6640625" style="1" customWidth="1"/>
    <col min="13066" max="13312" width="9.109375" style="1"/>
    <col min="13313" max="13313" width="39.44140625" style="1" customWidth="1"/>
    <col min="13314" max="13314" width="9.6640625" style="1" customWidth="1"/>
    <col min="13315" max="13315" width="11.5546875" style="1" customWidth="1"/>
    <col min="13316" max="13316" width="10.44140625" style="1" customWidth="1"/>
    <col min="13317" max="13317" width="10.88671875" style="1" customWidth="1"/>
    <col min="13318" max="13318" width="9.109375" style="1"/>
    <col min="13319" max="13319" width="9.109375" style="1" customWidth="1"/>
    <col min="13320" max="13320" width="9.109375" style="1"/>
    <col min="13321" max="13321" width="11.6640625" style="1" customWidth="1"/>
    <col min="13322" max="13568" width="9.109375" style="1"/>
    <col min="13569" max="13569" width="39.44140625" style="1" customWidth="1"/>
    <col min="13570" max="13570" width="9.6640625" style="1" customWidth="1"/>
    <col min="13571" max="13571" width="11.5546875" style="1" customWidth="1"/>
    <col min="13572" max="13572" width="10.44140625" style="1" customWidth="1"/>
    <col min="13573" max="13573" width="10.88671875" style="1" customWidth="1"/>
    <col min="13574" max="13574" width="9.109375" style="1"/>
    <col min="13575" max="13575" width="9.109375" style="1" customWidth="1"/>
    <col min="13576" max="13576" width="9.109375" style="1"/>
    <col min="13577" max="13577" width="11.6640625" style="1" customWidth="1"/>
    <col min="13578" max="13824" width="9.109375" style="1"/>
    <col min="13825" max="13825" width="39.44140625" style="1" customWidth="1"/>
    <col min="13826" max="13826" width="9.6640625" style="1" customWidth="1"/>
    <col min="13827" max="13827" width="11.5546875" style="1" customWidth="1"/>
    <col min="13828" max="13828" width="10.44140625" style="1" customWidth="1"/>
    <col min="13829" max="13829" width="10.88671875" style="1" customWidth="1"/>
    <col min="13830" max="13830" width="9.109375" style="1"/>
    <col min="13831" max="13831" width="9.109375" style="1" customWidth="1"/>
    <col min="13832" max="13832" width="9.109375" style="1"/>
    <col min="13833" max="13833" width="11.6640625" style="1" customWidth="1"/>
    <col min="13834" max="14080" width="9.109375" style="1"/>
    <col min="14081" max="14081" width="39.44140625" style="1" customWidth="1"/>
    <col min="14082" max="14082" width="9.6640625" style="1" customWidth="1"/>
    <col min="14083" max="14083" width="11.5546875" style="1" customWidth="1"/>
    <col min="14084" max="14084" width="10.44140625" style="1" customWidth="1"/>
    <col min="14085" max="14085" width="10.88671875" style="1" customWidth="1"/>
    <col min="14086" max="14086" width="9.109375" style="1"/>
    <col min="14087" max="14087" width="9.109375" style="1" customWidth="1"/>
    <col min="14088" max="14088" width="9.109375" style="1"/>
    <col min="14089" max="14089" width="11.6640625" style="1" customWidth="1"/>
    <col min="14090" max="14336" width="9.109375" style="1"/>
    <col min="14337" max="14337" width="39.44140625" style="1" customWidth="1"/>
    <col min="14338" max="14338" width="9.6640625" style="1" customWidth="1"/>
    <col min="14339" max="14339" width="11.5546875" style="1" customWidth="1"/>
    <col min="14340" max="14340" width="10.44140625" style="1" customWidth="1"/>
    <col min="14341" max="14341" width="10.88671875" style="1" customWidth="1"/>
    <col min="14342" max="14342" width="9.109375" style="1"/>
    <col min="14343" max="14343" width="9.109375" style="1" customWidth="1"/>
    <col min="14344" max="14344" width="9.109375" style="1"/>
    <col min="14345" max="14345" width="11.6640625" style="1" customWidth="1"/>
    <col min="14346" max="14592" width="9.109375" style="1"/>
    <col min="14593" max="14593" width="39.44140625" style="1" customWidth="1"/>
    <col min="14594" max="14594" width="9.6640625" style="1" customWidth="1"/>
    <col min="14595" max="14595" width="11.5546875" style="1" customWidth="1"/>
    <col min="14596" max="14596" width="10.44140625" style="1" customWidth="1"/>
    <col min="14597" max="14597" width="10.88671875" style="1" customWidth="1"/>
    <col min="14598" max="14598" width="9.109375" style="1"/>
    <col min="14599" max="14599" width="9.109375" style="1" customWidth="1"/>
    <col min="14600" max="14600" width="9.109375" style="1"/>
    <col min="14601" max="14601" width="11.6640625" style="1" customWidth="1"/>
    <col min="14602" max="14848" width="9.109375" style="1"/>
    <col min="14849" max="14849" width="39.44140625" style="1" customWidth="1"/>
    <col min="14850" max="14850" width="9.6640625" style="1" customWidth="1"/>
    <col min="14851" max="14851" width="11.5546875" style="1" customWidth="1"/>
    <col min="14852" max="14852" width="10.44140625" style="1" customWidth="1"/>
    <col min="14853" max="14853" width="10.88671875" style="1" customWidth="1"/>
    <col min="14854" max="14854" width="9.109375" style="1"/>
    <col min="14855" max="14855" width="9.109375" style="1" customWidth="1"/>
    <col min="14856" max="14856" width="9.109375" style="1"/>
    <col min="14857" max="14857" width="11.6640625" style="1" customWidth="1"/>
    <col min="14858" max="15104" width="9.109375" style="1"/>
    <col min="15105" max="15105" width="39.44140625" style="1" customWidth="1"/>
    <col min="15106" max="15106" width="9.6640625" style="1" customWidth="1"/>
    <col min="15107" max="15107" width="11.5546875" style="1" customWidth="1"/>
    <col min="15108" max="15108" width="10.44140625" style="1" customWidth="1"/>
    <col min="15109" max="15109" width="10.88671875" style="1" customWidth="1"/>
    <col min="15110" max="15110" width="9.109375" style="1"/>
    <col min="15111" max="15111" width="9.109375" style="1" customWidth="1"/>
    <col min="15112" max="15112" width="9.109375" style="1"/>
    <col min="15113" max="15113" width="11.6640625" style="1" customWidth="1"/>
    <col min="15114" max="15360" width="9.109375" style="1"/>
    <col min="15361" max="15361" width="39.44140625" style="1" customWidth="1"/>
    <col min="15362" max="15362" width="9.6640625" style="1" customWidth="1"/>
    <col min="15363" max="15363" width="11.5546875" style="1" customWidth="1"/>
    <col min="15364" max="15364" width="10.44140625" style="1" customWidth="1"/>
    <col min="15365" max="15365" width="10.88671875" style="1" customWidth="1"/>
    <col min="15366" max="15366" width="9.109375" style="1"/>
    <col min="15367" max="15367" width="9.109375" style="1" customWidth="1"/>
    <col min="15368" max="15368" width="9.109375" style="1"/>
    <col min="15369" max="15369" width="11.6640625" style="1" customWidth="1"/>
    <col min="15370" max="15616" width="9.109375" style="1"/>
    <col min="15617" max="15617" width="39.44140625" style="1" customWidth="1"/>
    <col min="15618" max="15618" width="9.6640625" style="1" customWidth="1"/>
    <col min="15619" max="15619" width="11.5546875" style="1" customWidth="1"/>
    <col min="15620" max="15620" width="10.44140625" style="1" customWidth="1"/>
    <col min="15621" max="15621" width="10.88671875" style="1" customWidth="1"/>
    <col min="15622" max="15622" width="9.109375" style="1"/>
    <col min="15623" max="15623" width="9.109375" style="1" customWidth="1"/>
    <col min="15624" max="15624" width="9.109375" style="1"/>
    <col min="15625" max="15625" width="11.6640625" style="1" customWidth="1"/>
    <col min="15626" max="15872" width="9.109375" style="1"/>
    <col min="15873" max="15873" width="39.44140625" style="1" customWidth="1"/>
    <col min="15874" max="15874" width="9.6640625" style="1" customWidth="1"/>
    <col min="15875" max="15875" width="11.5546875" style="1" customWidth="1"/>
    <col min="15876" max="15876" width="10.44140625" style="1" customWidth="1"/>
    <col min="15877" max="15877" width="10.88671875" style="1" customWidth="1"/>
    <col min="15878" max="15878" width="9.109375" style="1"/>
    <col min="15879" max="15879" width="9.109375" style="1" customWidth="1"/>
    <col min="15880" max="15880" width="9.109375" style="1"/>
    <col min="15881" max="15881" width="11.6640625" style="1" customWidth="1"/>
    <col min="15882" max="16128" width="9.109375" style="1"/>
    <col min="16129" max="16129" width="39.44140625" style="1" customWidth="1"/>
    <col min="16130" max="16130" width="9.6640625" style="1" customWidth="1"/>
    <col min="16131" max="16131" width="11.5546875" style="1" customWidth="1"/>
    <col min="16132" max="16132" width="10.44140625" style="1" customWidth="1"/>
    <col min="16133" max="16133" width="10.88671875" style="1" customWidth="1"/>
    <col min="16134" max="16134" width="9.109375" style="1"/>
    <col min="16135" max="16135" width="9.109375" style="1" customWidth="1"/>
    <col min="16136" max="16136" width="9.109375" style="1"/>
    <col min="16137" max="16137" width="11.6640625" style="1" customWidth="1"/>
    <col min="16138" max="16384" width="9.109375" style="1"/>
  </cols>
  <sheetData>
    <row r="1" spans="1:10" ht="16.2">
      <c r="A1" s="322"/>
      <c r="B1" s="322"/>
      <c r="C1" s="669"/>
      <c r="D1" s="751" t="s">
        <v>291</v>
      </c>
      <c r="E1" s="751"/>
    </row>
    <row r="2" spans="1:10" ht="16.2">
      <c r="A2" s="322" t="s">
        <v>407</v>
      </c>
      <c r="B2" s="323"/>
      <c r="C2" s="669"/>
      <c r="D2" s="324"/>
      <c r="E2" s="325"/>
    </row>
    <row r="3" spans="1:10">
      <c r="A3" s="757"/>
      <c r="B3" s="757"/>
      <c r="C3" s="757"/>
      <c r="D3" s="757"/>
      <c r="E3" s="326"/>
    </row>
    <row r="4" spans="1:10" ht="25.5" customHeight="1">
      <c r="A4" s="758" t="s">
        <v>260</v>
      </c>
      <c r="B4" s="758"/>
      <c r="C4" s="758"/>
      <c r="D4" s="327"/>
      <c r="E4" s="326"/>
      <c r="F4" s="2"/>
      <c r="G4" s="2"/>
      <c r="H4" s="2"/>
      <c r="I4" s="2"/>
      <c r="J4" s="3"/>
    </row>
    <row r="5" spans="1:10" ht="16.5" customHeight="1" thickBot="1">
      <c r="A5" s="759" t="s">
        <v>408</v>
      </c>
      <c r="B5" s="759"/>
      <c r="C5" s="759"/>
      <c r="D5" s="328"/>
      <c r="E5" s="326"/>
      <c r="F5" s="2"/>
      <c r="G5" s="2"/>
      <c r="H5" s="2"/>
      <c r="I5" s="2"/>
      <c r="J5" s="3"/>
    </row>
    <row r="6" spans="1:10" ht="47.25" customHeight="1" thickBot="1">
      <c r="A6" s="329" t="s">
        <v>75</v>
      </c>
      <c r="B6" s="330" t="s">
        <v>0</v>
      </c>
      <c r="C6" s="329" t="s">
        <v>261</v>
      </c>
      <c r="D6" s="546" t="s">
        <v>410</v>
      </c>
      <c r="E6" s="546" t="s">
        <v>409</v>
      </c>
      <c r="F6" s="696" t="s">
        <v>554</v>
      </c>
      <c r="G6" s="2"/>
      <c r="H6" s="2"/>
      <c r="I6" s="2"/>
      <c r="J6" s="3"/>
    </row>
    <row r="7" spans="1:10" ht="18" customHeight="1" thickBot="1">
      <c r="A7" s="331">
        <v>1</v>
      </c>
      <c r="B7" s="332">
        <v>2</v>
      </c>
      <c r="C7" s="670">
        <v>3</v>
      </c>
      <c r="D7" s="333">
        <v>4</v>
      </c>
      <c r="E7" s="680">
        <v>5</v>
      </c>
      <c r="F7" s="697">
        <v>6</v>
      </c>
      <c r="G7" s="2"/>
      <c r="H7" s="2"/>
      <c r="I7" s="2"/>
      <c r="J7" s="3"/>
    </row>
    <row r="8" spans="1:10" ht="13.8" thickBot="1">
      <c r="A8" s="755" t="s">
        <v>76</v>
      </c>
      <c r="B8" s="756"/>
      <c r="C8" s="111"/>
      <c r="D8" s="111"/>
      <c r="E8" s="681"/>
      <c r="F8" s="695"/>
      <c r="G8" s="2"/>
      <c r="H8" s="2"/>
      <c r="I8" s="2"/>
      <c r="J8" s="3"/>
    </row>
    <row r="9" spans="1:10">
      <c r="A9" s="112" t="s">
        <v>77</v>
      </c>
      <c r="B9" s="287"/>
      <c r="C9" s="671"/>
      <c r="D9" s="300"/>
      <c r="E9" s="682"/>
      <c r="F9" s="694"/>
      <c r="G9" s="2"/>
      <c r="H9" s="2"/>
      <c r="I9" s="2"/>
      <c r="J9" s="3"/>
    </row>
    <row r="10" spans="1:10">
      <c r="A10" s="113" t="s">
        <v>78</v>
      </c>
      <c r="B10" s="288" t="s">
        <v>79</v>
      </c>
      <c r="C10" s="114">
        <f>C11+C12+C13</f>
        <v>15339</v>
      </c>
      <c r="D10" s="301">
        <f>D11+D12+D13</f>
        <v>21544</v>
      </c>
      <c r="E10" s="301">
        <f>E11+E12+E13</f>
        <v>22436</v>
      </c>
      <c r="F10" s="689">
        <f>AVERAGE(E10/D10%)</f>
        <v>104.14036390642406</v>
      </c>
      <c r="G10" s="2"/>
      <c r="H10" s="2"/>
      <c r="I10" s="2"/>
      <c r="J10" s="3"/>
    </row>
    <row r="11" spans="1:10" ht="15" customHeight="1">
      <c r="A11" s="115" t="s">
        <v>231</v>
      </c>
      <c r="B11" s="132" t="s">
        <v>81</v>
      </c>
      <c r="C11" s="672"/>
      <c r="D11" s="302">
        <v>356</v>
      </c>
      <c r="E11" s="683">
        <v>356</v>
      </c>
      <c r="F11" s="689">
        <f t="shared" ref="F11:F74" si="0">AVERAGE(E11/D11%)</f>
        <v>100</v>
      </c>
      <c r="G11" s="2"/>
      <c r="H11" s="2"/>
      <c r="I11" s="2"/>
      <c r="J11" s="3"/>
    </row>
    <row r="12" spans="1:10">
      <c r="A12" s="40" t="s">
        <v>82</v>
      </c>
      <c r="B12" s="132" t="s">
        <v>83</v>
      </c>
      <c r="C12" s="673">
        <v>6440</v>
      </c>
      <c r="D12" s="303">
        <v>8040</v>
      </c>
      <c r="E12" s="683">
        <v>8940</v>
      </c>
      <c r="F12" s="689">
        <f t="shared" si="0"/>
        <v>111.19402985074626</v>
      </c>
      <c r="G12" s="2"/>
      <c r="H12" s="2"/>
      <c r="I12" s="2"/>
      <c r="J12" s="3"/>
    </row>
    <row r="13" spans="1:10" s="5" customFormat="1">
      <c r="A13" s="40" t="s">
        <v>84</v>
      </c>
      <c r="B13" s="132" t="s">
        <v>85</v>
      </c>
      <c r="C13" s="673">
        <v>8899</v>
      </c>
      <c r="D13" s="303">
        <v>13148</v>
      </c>
      <c r="E13" s="683">
        <v>13140</v>
      </c>
      <c r="F13" s="689">
        <f t="shared" si="0"/>
        <v>99.939154243991496</v>
      </c>
      <c r="G13" s="2"/>
      <c r="H13" s="2"/>
      <c r="I13" s="2"/>
      <c r="J13" s="4"/>
    </row>
    <row r="14" spans="1:10">
      <c r="A14" s="116" t="s">
        <v>86</v>
      </c>
      <c r="B14" s="141" t="s">
        <v>87</v>
      </c>
      <c r="C14" s="117">
        <f>C15</f>
        <v>0</v>
      </c>
      <c r="D14" s="304">
        <f>D15</f>
        <v>6772</v>
      </c>
      <c r="E14" s="304">
        <f>E15</f>
        <v>6772</v>
      </c>
      <c r="F14" s="689">
        <f t="shared" si="0"/>
        <v>100</v>
      </c>
      <c r="G14" s="2"/>
      <c r="H14" s="2"/>
      <c r="I14" s="2"/>
      <c r="J14" s="3"/>
    </row>
    <row r="15" spans="1:10">
      <c r="A15" s="40" t="s">
        <v>158</v>
      </c>
      <c r="B15" s="132" t="s">
        <v>159</v>
      </c>
      <c r="C15" s="118"/>
      <c r="D15" s="48">
        <v>6772</v>
      </c>
      <c r="E15" s="683">
        <v>6772</v>
      </c>
      <c r="F15" s="689">
        <f t="shared" si="0"/>
        <v>100</v>
      </c>
      <c r="G15" s="2"/>
      <c r="H15" s="2"/>
      <c r="I15" s="2"/>
      <c r="J15" s="3"/>
    </row>
    <row r="16" spans="1:10" ht="14.25" customHeight="1">
      <c r="A16" s="116" t="s">
        <v>90</v>
      </c>
      <c r="B16" s="141" t="s">
        <v>91</v>
      </c>
      <c r="C16" s="117">
        <f>C17</f>
        <v>-515</v>
      </c>
      <c r="D16" s="304">
        <f>D17</f>
        <v>-542</v>
      </c>
      <c r="E16" s="304">
        <f>E17</f>
        <v>-542</v>
      </c>
      <c r="F16" s="689">
        <f t="shared" si="0"/>
        <v>100</v>
      </c>
      <c r="G16" s="2"/>
      <c r="H16" s="2"/>
      <c r="I16" s="2"/>
      <c r="J16" s="3"/>
    </row>
    <row r="17" spans="1:15" s="5" customFormat="1" ht="18" customHeight="1">
      <c r="A17" s="115" t="s">
        <v>232</v>
      </c>
      <c r="B17" s="132" t="s">
        <v>92</v>
      </c>
      <c r="C17" s="118">
        <v>-515</v>
      </c>
      <c r="D17" s="48">
        <v>-542</v>
      </c>
      <c r="E17" s="683">
        <v>-542</v>
      </c>
      <c r="F17" s="689">
        <f t="shared" si="0"/>
        <v>100</v>
      </c>
      <c r="G17" s="2"/>
      <c r="H17" s="2"/>
      <c r="I17" s="2"/>
      <c r="J17" s="4"/>
    </row>
    <row r="18" spans="1:15">
      <c r="A18" s="119" t="s">
        <v>93</v>
      </c>
      <c r="B18" s="141" t="s">
        <v>94</v>
      </c>
      <c r="C18" s="120"/>
      <c r="D18" s="305"/>
      <c r="E18" s="683"/>
      <c r="F18" s="689"/>
      <c r="G18" s="2"/>
      <c r="H18" s="2"/>
      <c r="I18" s="2"/>
      <c r="J18" s="3"/>
    </row>
    <row r="19" spans="1:15">
      <c r="A19" s="119" t="s">
        <v>95</v>
      </c>
      <c r="B19" s="141" t="s">
        <v>96</v>
      </c>
      <c r="C19" s="117">
        <f>C20+C21+C22+C23+C24</f>
        <v>8720456</v>
      </c>
      <c r="D19" s="304">
        <f>D20+D21+D22+D23+D24</f>
        <v>9939757</v>
      </c>
      <c r="E19" s="304">
        <f>E20+E21+E22+E23+E24</f>
        <v>9939772</v>
      </c>
      <c r="F19" s="689">
        <f t="shared" si="0"/>
        <v>100.00015090912181</v>
      </c>
      <c r="G19" s="2"/>
      <c r="H19" s="2"/>
      <c r="I19" s="2"/>
      <c r="J19" s="3"/>
    </row>
    <row r="20" spans="1:15">
      <c r="A20" s="40" t="s">
        <v>97</v>
      </c>
      <c r="B20" s="132" t="s">
        <v>98</v>
      </c>
      <c r="C20" s="118">
        <v>8732019</v>
      </c>
      <c r="D20" s="48">
        <v>8973511</v>
      </c>
      <c r="E20" s="683">
        <v>8973511</v>
      </c>
      <c r="F20" s="689">
        <f t="shared" si="0"/>
        <v>100</v>
      </c>
      <c r="G20" s="2"/>
      <c r="H20" s="2"/>
      <c r="I20" s="2"/>
      <c r="J20" s="3"/>
      <c r="M20" s="3"/>
      <c r="N20" s="3"/>
      <c r="O20" s="3"/>
    </row>
    <row r="21" spans="1:15">
      <c r="A21" s="40" t="s">
        <v>99</v>
      </c>
      <c r="B21" s="132" t="s">
        <v>100</v>
      </c>
      <c r="C21" s="118"/>
      <c r="D21" s="140"/>
      <c r="E21" s="683"/>
      <c r="F21" s="689"/>
      <c r="G21" s="2"/>
      <c r="H21" s="2"/>
      <c r="I21" s="2"/>
      <c r="J21" s="3"/>
      <c r="M21" s="3"/>
      <c r="N21" s="3"/>
      <c r="O21" s="3"/>
    </row>
    <row r="22" spans="1:15">
      <c r="A22" s="40" t="s">
        <v>101</v>
      </c>
      <c r="B22" s="132" t="s">
        <v>102</v>
      </c>
      <c r="C22" s="118"/>
      <c r="D22" s="48">
        <v>835340</v>
      </c>
      <c r="E22" s="683">
        <v>835340</v>
      </c>
      <c r="F22" s="689">
        <f t="shared" si="0"/>
        <v>100</v>
      </c>
      <c r="G22" s="2"/>
      <c r="H22" s="2"/>
      <c r="I22" s="2"/>
      <c r="J22" s="3"/>
      <c r="M22" s="3"/>
      <c r="N22" s="3"/>
      <c r="O22" s="3"/>
    </row>
    <row r="23" spans="1:15">
      <c r="A23" s="40" t="s">
        <v>101</v>
      </c>
      <c r="B23" s="132" t="s">
        <v>103</v>
      </c>
      <c r="C23" s="118"/>
      <c r="D23" s="48">
        <v>142469</v>
      </c>
      <c r="E23" s="683">
        <v>142469</v>
      </c>
      <c r="F23" s="689">
        <f t="shared" si="0"/>
        <v>100</v>
      </c>
      <c r="G23" s="2"/>
      <c r="H23" s="2"/>
      <c r="I23" s="2"/>
      <c r="J23" s="3"/>
      <c r="M23" s="3"/>
      <c r="N23" s="3"/>
      <c r="O23" s="3"/>
    </row>
    <row r="24" spans="1:15">
      <c r="A24" s="40" t="s">
        <v>236</v>
      </c>
      <c r="B24" s="132" t="s">
        <v>104</v>
      </c>
      <c r="C24" s="121">
        <v>-11563</v>
      </c>
      <c r="D24" s="306">
        <v>-11563</v>
      </c>
      <c r="E24" s="683">
        <v>-11548</v>
      </c>
      <c r="F24" s="689">
        <f t="shared" si="0"/>
        <v>99.870275879961952</v>
      </c>
      <c r="G24" s="2"/>
      <c r="H24" s="2"/>
      <c r="I24" s="2"/>
      <c r="J24" s="3"/>
      <c r="M24" s="3"/>
      <c r="N24" s="3"/>
      <c r="O24" s="3"/>
    </row>
    <row r="25" spans="1:15">
      <c r="A25" s="119" t="s">
        <v>200</v>
      </c>
      <c r="B25" s="141" t="s">
        <v>105</v>
      </c>
      <c r="C25" s="117"/>
      <c r="D25" s="304">
        <v>677245</v>
      </c>
      <c r="E25" s="304">
        <v>677245</v>
      </c>
      <c r="F25" s="689">
        <f t="shared" si="0"/>
        <v>100</v>
      </c>
      <c r="G25" s="2"/>
      <c r="H25" s="2"/>
      <c r="I25" s="2"/>
      <c r="J25" s="3"/>
      <c r="M25" s="3"/>
      <c r="N25" s="4"/>
      <c r="O25" s="3"/>
    </row>
    <row r="26" spans="1:15">
      <c r="A26" s="139" t="s">
        <v>201</v>
      </c>
      <c r="B26" s="137" t="s">
        <v>179</v>
      </c>
      <c r="C26" s="120"/>
      <c r="D26" s="47">
        <v>-29</v>
      </c>
      <c r="E26" s="47">
        <v>-29</v>
      </c>
      <c r="F26" s="689">
        <f t="shared" si="0"/>
        <v>100</v>
      </c>
      <c r="G26" s="2"/>
      <c r="H26" s="2"/>
      <c r="I26" s="2"/>
      <c r="J26" s="3"/>
      <c r="M26" s="3"/>
      <c r="N26" s="4"/>
      <c r="O26" s="3"/>
    </row>
    <row r="27" spans="1:15" ht="23.4">
      <c r="A27" s="122" t="s">
        <v>237</v>
      </c>
      <c r="B27" s="141" t="s">
        <v>182</v>
      </c>
      <c r="C27" s="120"/>
      <c r="D27" s="47"/>
      <c r="E27" s="683"/>
      <c r="F27" s="689"/>
      <c r="G27" s="2"/>
      <c r="H27" s="2"/>
      <c r="I27" s="2"/>
      <c r="J27" s="3"/>
      <c r="M27" s="3"/>
      <c r="N27" s="4"/>
      <c r="O27" s="3"/>
    </row>
    <row r="28" spans="1:15" ht="23.4">
      <c r="A28" s="122" t="s">
        <v>238</v>
      </c>
      <c r="B28" s="141" t="s">
        <v>183</v>
      </c>
      <c r="C28" s="120">
        <v>56144</v>
      </c>
      <c r="D28" s="47">
        <v>46790</v>
      </c>
      <c r="E28" s="47">
        <v>46790</v>
      </c>
      <c r="F28" s="689">
        <f t="shared" si="0"/>
        <v>100</v>
      </c>
      <c r="G28" s="2"/>
      <c r="H28" s="2"/>
      <c r="I28" s="2"/>
      <c r="J28" s="3"/>
      <c r="M28" s="3"/>
      <c r="N28" s="4"/>
      <c r="O28" s="3"/>
    </row>
    <row r="29" spans="1:15" ht="23.4">
      <c r="A29" s="122" t="s">
        <v>244</v>
      </c>
      <c r="B29" s="141" t="s">
        <v>106</v>
      </c>
      <c r="C29" s="120">
        <v>-38173</v>
      </c>
      <c r="D29" s="47">
        <v>-38173</v>
      </c>
      <c r="E29" s="683">
        <v>71831</v>
      </c>
      <c r="F29" s="689">
        <f t="shared" si="0"/>
        <v>-188.17226835721581</v>
      </c>
      <c r="G29" s="2"/>
      <c r="H29" s="2"/>
      <c r="I29" s="2"/>
      <c r="J29" s="3"/>
      <c r="M29" s="3"/>
      <c r="N29" s="4"/>
      <c r="O29" s="3"/>
    </row>
    <row r="30" spans="1:15">
      <c r="A30" s="123" t="s">
        <v>107</v>
      </c>
      <c r="B30" s="144" t="s">
        <v>108</v>
      </c>
      <c r="C30" s="674">
        <v>-707</v>
      </c>
      <c r="D30" s="307">
        <v>-707</v>
      </c>
      <c r="E30" s="683">
        <v>0</v>
      </c>
      <c r="F30" s="689">
        <f t="shared" si="0"/>
        <v>0</v>
      </c>
      <c r="G30" s="2"/>
      <c r="H30" s="2"/>
      <c r="I30" s="2"/>
      <c r="J30" s="3"/>
      <c r="N30" s="3"/>
    </row>
    <row r="31" spans="1:15" ht="13.8" thickBot="1">
      <c r="A31" s="124" t="s">
        <v>109</v>
      </c>
      <c r="B31" s="144" t="s">
        <v>110</v>
      </c>
      <c r="C31" s="675">
        <v>1872973</v>
      </c>
      <c r="D31" s="308">
        <v>1872973</v>
      </c>
      <c r="E31" s="684">
        <v>-266010</v>
      </c>
      <c r="F31" s="692">
        <f t="shared" si="0"/>
        <v>-14.202553907611055</v>
      </c>
      <c r="G31" s="2"/>
      <c r="H31" s="2"/>
      <c r="I31" s="2"/>
      <c r="J31" s="3"/>
      <c r="N31" s="6"/>
    </row>
    <row r="32" spans="1:15" ht="13.8" thickBot="1">
      <c r="A32" s="125" t="s">
        <v>111</v>
      </c>
      <c r="B32" s="289"/>
      <c r="C32" s="126"/>
      <c r="D32" s="126"/>
      <c r="E32" s="685"/>
      <c r="F32" s="693"/>
      <c r="G32" s="2"/>
      <c r="H32" s="2"/>
      <c r="I32" s="2"/>
      <c r="J32" s="3"/>
      <c r="N32" s="6"/>
    </row>
    <row r="33" spans="1:16">
      <c r="A33" s="127" t="s">
        <v>112</v>
      </c>
      <c r="B33" s="128" t="s">
        <v>113</v>
      </c>
      <c r="C33" s="45">
        <v>10000</v>
      </c>
      <c r="D33" s="45">
        <v>10000</v>
      </c>
      <c r="E33" s="683">
        <v>11291</v>
      </c>
      <c r="F33" s="691">
        <f t="shared" si="0"/>
        <v>112.91</v>
      </c>
      <c r="G33" s="2"/>
      <c r="H33" s="2"/>
      <c r="I33" s="2"/>
      <c r="J33" s="3"/>
      <c r="N33" s="8"/>
    </row>
    <row r="34" spans="1:16" ht="14.25" customHeight="1">
      <c r="A34" s="129" t="s">
        <v>114</v>
      </c>
      <c r="B34" s="130" t="s">
        <v>115</v>
      </c>
      <c r="C34" s="43">
        <f>C35+C36+C37+C38</f>
        <v>704000</v>
      </c>
      <c r="D34" s="43">
        <f>D35+D36+D37+D38</f>
        <v>704000</v>
      </c>
      <c r="E34" s="43">
        <f>E35+E36+E37+E38</f>
        <v>774962</v>
      </c>
      <c r="F34" s="689">
        <f t="shared" si="0"/>
        <v>110.07982954545454</v>
      </c>
      <c r="G34" s="2"/>
      <c r="H34" s="2"/>
      <c r="I34" s="2"/>
      <c r="J34" s="3"/>
      <c r="N34" s="8"/>
    </row>
    <row r="35" spans="1:16">
      <c r="A35" s="131" t="s">
        <v>116</v>
      </c>
      <c r="B35" s="132" t="s">
        <v>117</v>
      </c>
      <c r="C35" s="44">
        <v>150000</v>
      </c>
      <c r="D35" s="44">
        <v>150000</v>
      </c>
      <c r="E35" s="683">
        <v>141174</v>
      </c>
      <c r="F35" s="689">
        <f t="shared" si="0"/>
        <v>94.116</v>
      </c>
      <c r="G35" s="2"/>
      <c r="H35" s="2"/>
      <c r="I35" s="2"/>
      <c r="J35" s="3"/>
      <c r="N35" s="8"/>
    </row>
    <row r="36" spans="1:16">
      <c r="A36" s="131" t="s">
        <v>118</v>
      </c>
      <c r="B36" s="132" t="s">
        <v>119</v>
      </c>
      <c r="C36" s="44">
        <v>444000</v>
      </c>
      <c r="D36" s="44">
        <v>444000</v>
      </c>
      <c r="E36" s="683">
        <v>497421</v>
      </c>
      <c r="F36" s="689">
        <f t="shared" si="0"/>
        <v>112.03175675675676</v>
      </c>
      <c r="G36" s="2"/>
      <c r="H36" s="2"/>
      <c r="I36" s="2"/>
      <c r="J36" s="3"/>
      <c r="N36" s="8"/>
    </row>
    <row r="37" spans="1:16">
      <c r="A37" s="131" t="s">
        <v>233</v>
      </c>
      <c r="B37" s="132" t="s">
        <v>120</v>
      </c>
      <c r="C37" s="44">
        <v>98000</v>
      </c>
      <c r="D37" s="44">
        <v>98000</v>
      </c>
      <c r="E37" s="683">
        <v>121935</v>
      </c>
      <c r="F37" s="689">
        <f t="shared" si="0"/>
        <v>124.42346938775511</v>
      </c>
      <c r="G37" s="2"/>
      <c r="H37" s="2"/>
      <c r="I37" s="2"/>
      <c r="J37" s="3"/>
      <c r="N37" s="6"/>
    </row>
    <row r="38" spans="1:16">
      <c r="A38" s="131" t="s">
        <v>121</v>
      </c>
      <c r="B38" s="132" t="s">
        <v>122</v>
      </c>
      <c r="C38" s="44">
        <v>12000</v>
      </c>
      <c r="D38" s="44">
        <v>12000</v>
      </c>
      <c r="E38" s="683">
        <v>14432</v>
      </c>
      <c r="F38" s="689">
        <f t="shared" si="0"/>
        <v>120.26666666666667</v>
      </c>
      <c r="G38" s="2"/>
      <c r="H38" s="2"/>
      <c r="I38" s="2"/>
      <c r="J38" s="3"/>
      <c r="N38" s="8"/>
    </row>
    <row r="39" spans="1:16">
      <c r="A39" s="129" t="s">
        <v>123</v>
      </c>
      <c r="B39" s="130" t="s">
        <v>124</v>
      </c>
      <c r="C39" s="45">
        <v>400</v>
      </c>
      <c r="D39" s="45">
        <v>400</v>
      </c>
      <c r="E39" s="683">
        <v>0</v>
      </c>
      <c r="F39" s="689">
        <f t="shared" si="0"/>
        <v>0</v>
      </c>
      <c r="G39" s="2"/>
      <c r="H39" s="2"/>
      <c r="I39" s="2"/>
      <c r="J39" s="3"/>
      <c r="K39" s="3"/>
      <c r="L39" s="3"/>
      <c r="M39" s="3"/>
      <c r="N39" s="6"/>
      <c r="O39" s="3"/>
      <c r="P39" s="3"/>
    </row>
    <row r="40" spans="1:16" ht="14.25" customHeight="1">
      <c r="A40" s="43" t="s">
        <v>125</v>
      </c>
      <c r="B40" s="133" t="s">
        <v>126</v>
      </c>
      <c r="C40" s="43">
        <f>C33+C34+C39</f>
        <v>714400</v>
      </c>
      <c r="D40" s="43">
        <f>D33+D34+D39</f>
        <v>714400</v>
      </c>
      <c r="E40" s="43">
        <f>E33+E34+E39</f>
        <v>786253</v>
      </c>
      <c r="F40" s="689">
        <f t="shared" si="0"/>
        <v>110.05781075027996</v>
      </c>
      <c r="G40" s="2"/>
      <c r="H40" s="2"/>
      <c r="I40" s="2"/>
      <c r="J40" s="3"/>
      <c r="K40" s="3"/>
      <c r="L40" s="3"/>
      <c r="M40" s="3"/>
      <c r="N40" s="8"/>
      <c r="O40" s="3"/>
      <c r="P40" s="3"/>
    </row>
    <row r="41" spans="1:16">
      <c r="A41" s="129" t="s">
        <v>78</v>
      </c>
      <c r="B41" s="130" t="s">
        <v>79</v>
      </c>
      <c r="C41" s="43">
        <f>C42+C43+C44+C45+C46</f>
        <v>740688</v>
      </c>
      <c r="D41" s="43">
        <f>D42+D43+D44+D45+D46</f>
        <v>740688</v>
      </c>
      <c r="E41" s="43">
        <f>E42+E43+E44+E45+E46</f>
        <v>911481</v>
      </c>
      <c r="F41" s="689">
        <f t="shared" si="0"/>
        <v>123.05869677921068</v>
      </c>
      <c r="G41" s="2"/>
      <c r="H41" s="2"/>
      <c r="I41" s="2"/>
      <c r="J41" s="3"/>
      <c r="K41" s="3"/>
      <c r="L41" s="3"/>
      <c r="M41" s="3"/>
      <c r="N41" s="8"/>
      <c r="O41" s="3"/>
      <c r="P41" s="3"/>
    </row>
    <row r="42" spans="1:16">
      <c r="A42" s="115" t="s">
        <v>80</v>
      </c>
      <c r="B42" s="132" t="s">
        <v>81</v>
      </c>
      <c r="C42" s="44">
        <v>149888</v>
      </c>
      <c r="D42" s="44">
        <v>149888</v>
      </c>
      <c r="E42" s="683">
        <v>166944</v>
      </c>
      <c r="F42" s="689">
        <f t="shared" si="0"/>
        <v>111.37916310845431</v>
      </c>
      <c r="G42" s="2"/>
      <c r="H42" s="2"/>
      <c r="I42" s="2"/>
      <c r="J42" s="3"/>
      <c r="K42" s="3"/>
      <c r="L42" s="3"/>
      <c r="M42" s="3"/>
      <c r="N42" s="8"/>
      <c r="O42" s="3"/>
      <c r="P42" s="3"/>
    </row>
    <row r="43" spans="1:16">
      <c r="A43" s="40" t="s">
        <v>127</v>
      </c>
      <c r="B43" s="132" t="s">
        <v>83</v>
      </c>
      <c r="C43" s="44">
        <v>70800</v>
      </c>
      <c r="D43" s="44">
        <v>70800</v>
      </c>
      <c r="E43" s="683">
        <v>65047</v>
      </c>
      <c r="F43" s="689">
        <f t="shared" si="0"/>
        <v>91.874293785310741</v>
      </c>
      <c r="G43" s="2"/>
      <c r="H43" s="2"/>
      <c r="I43" s="2"/>
      <c r="J43" s="3"/>
      <c r="K43" s="3"/>
      <c r="L43" s="3"/>
      <c r="M43" s="3"/>
      <c r="N43" s="8"/>
      <c r="O43" s="3"/>
      <c r="P43" s="3"/>
    </row>
    <row r="44" spans="1:16">
      <c r="A44" s="40" t="s">
        <v>234</v>
      </c>
      <c r="B44" s="132" t="s">
        <v>85</v>
      </c>
      <c r="C44" s="44">
        <v>520000</v>
      </c>
      <c r="D44" s="44">
        <v>520000</v>
      </c>
      <c r="E44" s="683">
        <v>678907</v>
      </c>
      <c r="F44" s="689">
        <f t="shared" si="0"/>
        <v>130.55903846153845</v>
      </c>
      <c r="G44" s="2"/>
      <c r="H44" s="2"/>
      <c r="I44" s="2"/>
      <c r="J44" s="3"/>
      <c r="N44" s="8"/>
    </row>
    <row r="45" spans="1:16">
      <c r="A45" s="131" t="s">
        <v>128</v>
      </c>
      <c r="B45" s="132" t="s">
        <v>129</v>
      </c>
      <c r="C45" s="44"/>
      <c r="D45" s="44"/>
      <c r="E45" s="683">
        <v>583</v>
      </c>
      <c r="F45" s="689"/>
      <c r="G45" s="2"/>
      <c r="H45" s="2"/>
      <c r="I45" s="2"/>
      <c r="J45" s="3"/>
      <c r="N45" s="6"/>
    </row>
    <row r="46" spans="1:16">
      <c r="A46" s="131" t="s">
        <v>130</v>
      </c>
      <c r="B46" s="132" t="s">
        <v>131</v>
      </c>
      <c r="C46" s="44"/>
      <c r="D46" s="44"/>
      <c r="E46" s="683"/>
      <c r="F46" s="689"/>
      <c r="G46" s="2"/>
      <c r="H46" s="2"/>
      <c r="I46" s="2"/>
      <c r="J46" s="3"/>
      <c r="N46" s="8"/>
    </row>
    <row r="47" spans="1:16">
      <c r="A47" s="129" t="s">
        <v>132</v>
      </c>
      <c r="B47" s="130" t="s">
        <v>133</v>
      </c>
      <c r="C47" s="43">
        <f>C57+C56+C55+C54+C53+C52+C51+C50+C49+C48</f>
        <v>568180</v>
      </c>
      <c r="D47" s="43">
        <f>D57+D56+D55+D54+D53+D52+D51+D50+D49+D48</f>
        <v>568180</v>
      </c>
      <c r="E47" s="43">
        <f>E57+E56+E55+E54+E53+E52+E51+E50+E49+E48</f>
        <v>603489</v>
      </c>
      <c r="F47" s="689">
        <f t="shared" si="0"/>
        <v>106.21440388609243</v>
      </c>
      <c r="G47" s="2"/>
      <c r="H47" s="2"/>
      <c r="I47" s="2"/>
      <c r="J47" s="3"/>
      <c r="N47" s="8"/>
    </row>
    <row r="48" spans="1:16">
      <c r="A48" s="131" t="s">
        <v>134</v>
      </c>
      <c r="B48" s="132" t="s">
        <v>135</v>
      </c>
      <c r="C48" s="7">
        <v>17075</v>
      </c>
      <c r="D48" s="7">
        <v>17075</v>
      </c>
      <c r="E48" s="683">
        <v>18787</v>
      </c>
      <c r="F48" s="689">
        <f t="shared" si="0"/>
        <v>110.02635431918009</v>
      </c>
      <c r="G48" s="2"/>
      <c r="H48" s="2"/>
      <c r="I48" s="2"/>
      <c r="J48" s="3"/>
      <c r="N48" s="8"/>
    </row>
    <row r="49" spans="1:15">
      <c r="A49" s="131" t="s">
        <v>136</v>
      </c>
      <c r="B49" s="132" t="s">
        <v>137</v>
      </c>
      <c r="C49" s="7">
        <v>34000</v>
      </c>
      <c r="D49" s="7">
        <v>34000</v>
      </c>
      <c r="E49" s="683">
        <v>41450</v>
      </c>
      <c r="F49" s="689">
        <f t="shared" si="0"/>
        <v>121.91176470588235</v>
      </c>
      <c r="G49" s="2"/>
      <c r="H49" s="2"/>
      <c r="I49" s="2"/>
      <c r="J49" s="3"/>
      <c r="N49" s="8"/>
    </row>
    <row r="50" spans="1:15">
      <c r="A50" s="131" t="s">
        <v>138</v>
      </c>
      <c r="B50" s="132" t="s">
        <v>139</v>
      </c>
      <c r="C50" s="7">
        <v>26450</v>
      </c>
      <c r="D50" s="7">
        <v>26450</v>
      </c>
      <c r="E50" s="683">
        <v>27332</v>
      </c>
      <c r="F50" s="689">
        <f t="shared" si="0"/>
        <v>103.33459357277883</v>
      </c>
      <c r="G50" s="2"/>
      <c r="H50" s="2"/>
      <c r="I50" s="2"/>
      <c r="J50" s="3"/>
      <c r="N50" s="8"/>
    </row>
    <row r="51" spans="1:15">
      <c r="A51" s="134" t="s">
        <v>140</v>
      </c>
      <c r="B51" s="132" t="s">
        <v>141</v>
      </c>
      <c r="C51" s="7"/>
      <c r="D51" s="7"/>
      <c r="E51" s="683"/>
      <c r="F51" s="689"/>
      <c r="G51" s="2"/>
      <c r="H51" s="2"/>
      <c r="I51" s="2"/>
      <c r="J51" s="3"/>
      <c r="N51" s="8"/>
    </row>
    <row r="52" spans="1:15">
      <c r="A52" s="131" t="s">
        <v>142</v>
      </c>
      <c r="B52" s="132" t="s">
        <v>143</v>
      </c>
      <c r="C52" s="7">
        <v>409255</v>
      </c>
      <c r="D52" s="7">
        <v>409255</v>
      </c>
      <c r="E52" s="683">
        <v>435094</v>
      </c>
      <c r="F52" s="689">
        <f t="shared" si="0"/>
        <v>106.31366751780673</v>
      </c>
      <c r="G52" s="2"/>
      <c r="H52" s="2"/>
      <c r="I52" s="2"/>
      <c r="J52" s="3"/>
      <c r="N52" s="8"/>
    </row>
    <row r="53" spans="1:15">
      <c r="A53" s="131" t="s">
        <v>144</v>
      </c>
      <c r="B53" s="132" t="s">
        <v>145</v>
      </c>
      <c r="C53" s="7">
        <v>30000</v>
      </c>
      <c r="D53" s="7">
        <v>30000</v>
      </c>
      <c r="E53" s="683">
        <v>34692</v>
      </c>
      <c r="F53" s="689">
        <f t="shared" si="0"/>
        <v>115.64</v>
      </c>
      <c r="G53" s="2"/>
      <c r="H53" s="2"/>
      <c r="I53" s="2"/>
      <c r="J53" s="3"/>
      <c r="N53" s="8"/>
    </row>
    <row r="54" spans="1:15">
      <c r="A54" s="131" t="s">
        <v>146</v>
      </c>
      <c r="B54" s="132" t="s">
        <v>147</v>
      </c>
      <c r="C54" s="7">
        <v>42000</v>
      </c>
      <c r="D54" s="7">
        <v>42000</v>
      </c>
      <c r="E54" s="683">
        <v>38445</v>
      </c>
      <c r="F54" s="689">
        <f t="shared" si="0"/>
        <v>91.535714285714292</v>
      </c>
      <c r="G54" s="2"/>
      <c r="H54" s="2"/>
      <c r="I54" s="2"/>
      <c r="J54" s="3"/>
      <c r="N54" s="8"/>
    </row>
    <row r="55" spans="1:15">
      <c r="A55" s="131" t="s">
        <v>148</v>
      </c>
      <c r="B55" s="132" t="s">
        <v>149</v>
      </c>
      <c r="C55" s="7"/>
      <c r="D55" s="7"/>
      <c r="E55" s="683"/>
      <c r="F55" s="689"/>
      <c r="G55" s="2"/>
      <c r="H55" s="2"/>
      <c r="I55" s="2"/>
      <c r="J55" s="3"/>
      <c r="N55" s="8"/>
    </row>
    <row r="56" spans="1:15">
      <c r="A56" s="131" t="s">
        <v>150</v>
      </c>
      <c r="B56" s="132" t="s">
        <v>151</v>
      </c>
      <c r="C56" s="7">
        <v>400</v>
      </c>
      <c r="D56" s="7">
        <v>400</v>
      </c>
      <c r="E56" s="683">
        <v>465</v>
      </c>
      <c r="F56" s="689">
        <f t="shared" si="0"/>
        <v>116.25</v>
      </c>
      <c r="G56" s="2"/>
      <c r="H56" s="2"/>
      <c r="I56" s="2"/>
      <c r="J56" s="3"/>
      <c r="N56" s="6"/>
    </row>
    <row r="57" spans="1:15">
      <c r="A57" s="131" t="s">
        <v>152</v>
      </c>
      <c r="B57" s="132" t="s">
        <v>153</v>
      </c>
      <c r="C57" s="7">
        <v>9000</v>
      </c>
      <c r="D57" s="7">
        <v>9000</v>
      </c>
      <c r="E57" s="683">
        <v>7224</v>
      </c>
      <c r="F57" s="689">
        <f t="shared" si="0"/>
        <v>80.266666666666666</v>
      </c>
      <c r="G57" s="2"/>
      <c r="H57" s="2"/>
      <c r="I57" s="2"/>
      <c r="J57" s="3"/>
      <c r="N57" s="8"/>
    </row>
    <row r="58" spans="1:15">
      <c r="A58" s="129" t="s">
        <v>154</v>
      </c>
      <c r="B58" s="130" t="s">
        <v>155</v>
      </c>
      <c r="C58" s="45">
        <v>65000</v>
      </c>
      <c r="D58" s="45">
        <v>65000</v>
      </c>
      <c r="E58" s="683">
        <v>98854</v>
      </c>
      <c r="F58" s="689">
        <f t="shared" si="0"/>
        <v>152.08307692307693</v>
      </c>
      <c r="G58" s="2"/>
      <c r="H58" s="2"/>
      <c r="I58" s="2"/>
      <c r="J58" s="3"/>
      <c r="N58" s="8"/>
    </row>
    <row r="59" spans="1:15">
      <c r="A59" s="129" t="s">
        <v>86</v>
      </c>
      <c r="B59" s="130" t="s">
        <v>87</v>
      </c>
      <c r="C59" s="43">
        <f>C60+C62+C63</f>
        <v>10000</v>
      </c>
      <c r="D59" s="43">
        <f>SUM(D60:D63)</f>
        <v>10000</v>
      </c>
      <c r="E59" s="43">
        <f>SUM(E60:E63)</f>
        <v>6636</v>
      </c>
      <c r="F59" s="689">
        <f t="shared" si="0"/>
        <v>66.36</v>
      </c>
      <c r="G59" s="2"/>
      <c r="H59" s="2"/>
      <c r="I59" s="2"/>
      <c r="J59" s="3"/>
      <c r="N59" s="6"/>
    </row>
    <row r="60" spans="1:15">
      <c r="A60" s="131" t="s">
        <v>156</v>
      </c>
      <c r="B60" s="132" t="s">
        <v>157</v>
      </c>
      <c r="C60" s="44"/>
      <c r="D60" s="44"/>
      <c r="E60" s="683"/>
      <c r="F60" s="689"/>
      <c r="G60" s="2"/>
      <c r="H60" s="2"/>
      <c r="I60" s="2"/>
      <c r="J60" s="3"/>
      <c r="N60" s="8"/>
    </row>
    <row r="61" spans="1:15">
      <c r="A61" s="131" t="s">
        <v>412</v>
      </c>
      <c r="B61" s="132" t="s">
        <v>411</v>
      </c>
      <c r="C61" s="44"/>
      <c r="D61" s="44" t="s">
        <v>413</v>
      </c>
      <c r="E61" s="683">
        <v>833</v>
      </c>
      <c r="F61" s="689"/>
      <c r="G61" s="2"/>
      <c r="H61" s="2"/>
      <c r="I61" s="2"/>
      <c r="J61" s="3"/>
      <c r="N61" s="8"/>
    </row>
    <row r="62" spans="1:15">
      <c r="A62" s="131" t="s">
        <v>88</v>
      </c>
      <c r="B62" s="132" t="s">
        <v>89</v>
      </c>
      <c r="C62" s="44"/>
      <c r="D62" s="44"/>
      <c r="E62" s="683"/>
      <c r="F62" s="689"/>
      <c r="G62" s="2"/>
      <c r="H62" s="2"/>
      <c r="I62" s="2"/>
      <c r="J62" s="3"/>
      <c r="N62" s="8"/>
    </row>
    <row r="63" spans="1:15">
      <c r="A63" s="131" t="s">
        <v>158</v>
      </c>
      <c r="B63" s="132" t="s">
        <v>159</v>
      </c>
      <c r="C63" s="44">
        <v>10000</v>
      </c>
      <c r="D63" s="44">
        <v>10000</v>
      </c>
      <c r="E63" s="683">
        <v>5803</v>
      </c>
      <c r="F63" s="689">
        <f t="shared" si="0"/>
        <v>58.03</v>
      </c>
      <c r="G63" s="2"/>
      <c r="H63" s="2"/>
      <c r="I63" s="2"/>
      <c r="J63" s="3"/>
      <c r="K63" s="3"/>
      <c r="L63" s="3"/>
      <c r="M63" s="3"/>
      <c r="N63" s="8"/>
      <c r="O63" s="3"/>
    </row>
    <row r="64" spans="1:15">
      <c r="A64" s="135" t="s">
        <v>90</v>
      </c>
      <c r="B64" s="130" t="s">
        <v>91</v>
      </c>
      <c r="C64" s="43">
        <v>-18000</v>
      </c>
      <c r="D64" s="43">
        <f>D65</f>
        <v>-18000</v>
      </c>
      <c r="E64" s="43">
        <f>E65</f>
        <v>-14822</v>
      </c>
      <c r="F64" s="689">
        <f t="shared" si="0"/>
        <v>82.344444444444449</v>
      </c>
      <c r="G64" s="2"/>
      <c r="H64" s="2"/>
      <c r="I64" s="2"/>
      <c r="J64" s="3"/>
      <c r="K64" s="3"/>
      <c r="L64" s="3"/>
      <c r="M64" s="3"/>
      <c r="N64" s="6"/>
      <c r="O64" s="3"/>
    </row>
    <row r="65" spans="1:15">
      <c r="A65" s="131" t="s">
        <v>160</v>
      </c>
      <c r="B65" s="132" t="s">
        <v>92</v>
      </c>
      <c r="C65" s="44">
        <v>-1800</v>
      </c>
      <c r="D65" s="44">
        <v>-18000</v>
      </c>
      <c r="E65" s="683">
        <v>-14822</v>
      </c>
      <c r="F65" s="689">
        <f t="shared" si="0"/>
        <v>82.344444444444449</v>
      </c>
      <c r="G65" s="2"/>
      <c r="H65" s="2"/>
      <c r="I65" s="2"/>
      <c r="J65" s="3"/>
      <c r="K65" s="3"/>
      <c r="L65" s="3"/>
      <c r="M65" s="3"/>
      <c r="N65" s="8"/>
      <c r="O65" s="3"/>
    </row>
    <row r="66" spans="1:15">
      <c r="A66" s="129" t="s">
        <v>161</v>
      </c>
      <c r="B66" s="130" t="s">
        <v>28</v>
      </c>
      <c r="C66" s="43">
        <f>C70+C69+C67+C68</f>
        <v>164000</v>
      </c>
      <c r="D66" s="43">
        <f>D70+D69+D67+D68</f>
        <v>164000</v>
      </c>
      <c r="E66" s="43">
        <f>E70+E69+E67+E68</f>
        <v>285568</v>
      </c>
      <c r="F66" s="689">
        <f t="shared" si="0"/>
        <v>174.12682926829268</v>
      </c>
      <c r="G66" s="2"/>
      <c r="H66" s="2"/>
      <c r="I66" s="2"/>
      <c r="J66" s="3"/>
      <c r="K66" s="3"/>
      <c r="L66" s="3"/>
      <c r="M66" s="3"/>
      <c r="N66" s="6"/>
      <c r="O66" s="3"/>
    </row>
    <row r="67" spans="1:15">
      <c r="A67" s="131" t="s">
        <v>162</v>
      </c>
      <c r="B67" s="132" t="s">
        <v>163</v>
      </c>
      <c r="C67" s="44">
        <v>55000</v>
      </c>
      <c r="D67" s="44">
        <v>55000</v>
      </c>
      <c r="E67" s="683">
        <v>58872</v>
      </c>
      <c r="F67" s="689">
        <f t="shared" si="0"/>
        <v>107.04</v>
      </c>
      <c r="G67" s="2"/>
      <c r="H67" s="2"/>
      <c r="I67" s="2"/>
      <c r="J67" s="3"/>
      <c r="N67" s="8"/>
    </row>
    <row r="68" spans="1:15">
      <c r="A68" s="131" t="s">
        <v>239</v>
      </c>
      <c r="B68" s="132" t="s">
        <v>164</v>
      </c>
      <c r="C68" s="44"/>
      <c r="D68" s="44"/>
      <c r="E68" s="683"/>
      <c r="F68" s="689"/>
      <c r="G68" s="2"/>
      <c r="H68" s="2"/>
      <c r="I68" s="2"/>
      <c r="J68" s="3"/>
      <c r="N68" s="8"/>
    </row>
    <row r="69" spans="1:15">
      <c r="A69" s="131" t="s">
        <v>165</v>
      </c>
      <c r="B69" s="132" t="s">
        <v>166</v>
      </c>
      <c r="C69" s="44">
        <v>41000</v>
      </c>
      <c r="D69" s="44">
        <v>41000</v>
      </c>
      <c r="E69" s="683">
        <v>27927</v>
      </c>
      <c r="F69" s="689">
        <f t="shared" si="0"/>
        <v>68.114634146341459</v>
      </c>
      <c r="G69" s="2"/>
      <c r="H69" s="2"/>
      <c r="I69" s="2"/>
      <c r="J69" s="3"/>
      <c r="N69" s="8"/>
    </row>
    <row r="70" spans="1:15">
      <c r="A70" s="131" t="s">
        <v>167</v>
      </c>
      <c r="B70" s="132" t="s">
        <v>168</v>
      </c>
      <c r="C70" s="44">
        <v>68000</v>
      </c>
      <c r="D70" s="44">
        <v>68000</v>
      </c>
      <c r="E70" s="683">
        <v>198769</v>
      </c>
      <c r="F70" s="689">
        <f t="shared" si="0"/>
        <v>292.30735294117648</v>
      </c>
      <c r="G70" s="2"/>
      <c r="H70" s="2"/>
      <c r="I70" s="2"/>
      <c r="J70" s="3"/>
      <c r="N70" s="8"/>
    </row>
    <row r="71" spans="1:15">
      <c r="A71" s="129" t="s">
        <v>169</v>
      </c>
      <c r="B71" s="130" t="s">
        <v>170</v>
      </c>
      <c r="C71" s="45">
        <v>10000</v>
      </c>
      <c r="D71" s="45">
        <v>10000</v>
      </c>
      <c r="E71" s="683">
        <v>10953</v>
      </c>
      <c r="F71" s="689">
        <f t="shared" si="0"/>
        <v>109.53</v>
      </c>
      <c r="G71" s="2"/>
      <c r="H71" s="2"/>
      <c r="I71" s="2"/>
      <c r="J71" s="3"/>
      <c r="M71" s="3"/>
      <c r="N71" s="6"/>
    </row>
    <row r="72" spans="1:15">
      <c r="A72" s="129" t="s">
        <v>93</v>
      </c>
      <c r="B72" s="130" t="s">
        <v>94</v>
      </c>
      <c r="C72" s="45"/>
      <c r="D72" s="45">
        <v>9021</v>
      </c>
      <c r="E72" s="683">
        <v>9021</v>
      </c>
      <c r="F72" s="689">
        <f t="shared" si="0"/>
        <v>100</v>
      </c>
      <c r="G72" s="2"/>
      <c r="H72" s="2"/>
      <c r="I72" s="2"/>
      <c r="J72" s="3"/>
      <c r="N72" s="6"/>
    </row>
    <row r="73" spans="1:15">
      <c r="A73" s="43" t="s">
        <v>171</v>
      </c>
      <c r="B73" s="133" t="s">
        <v>126</v>
      </c>
      <c r="C73" s="43">
        <f>C41+C47+C58+C59+C64+C66+C71+C72</f>
        <v>1539868</v>
      </c>
      <c r="D73" s="43">
        <f>D41+D47+D58+D59+D64+D66+D71+D72</f>
        <v>1548889</v>
      </c>
      <c r="E73" s="43">
        <f>E41+E47+E58+E59+E64+E66+E71+E72</f>
        <v>1911180</v>
      </c>
      <c r="F73" s="689">
        <f t="shared" si="0"/>
        <v>123.39037852292837</v>
      </c>
      <c r="G73" s="335"/>
      <c r="H73" s="2"/>
      <c r="I73" s="2"/>
      <c r="J73" s="3"/>
      <c r="N73" s="6"/>
    </row>
    <row r="74" spans="1:15">
      <c r="A74" s="129" t="s">
        <v>172</v>
      </c>
      <c r="B74" s="130" t="s">
        <v>96</v>
      </c>
      <c r="C74" s="43">
        <f>C75+C76+C77+C78</f>
        <v>2936195</v>
      </c>
      <c r="D74" s="43">
        <f>D75+D76+D77+D78</f>
        <v>3944639</v>
      </c>
      <c r="E74" s="43">
        <f>E75+E76+E77+E78</f>
        <v>3944639</v>
      </c>
      <c r="F74" s="689">
        <f t="shared" si="0"/>
        <v>100</v>
      </c>
      <c r="G74" s="335"/>
      <c r="H74" s="2"/>
      <c r="I74" s="2"/>
      <c r="J74" s="3"/>
      <c r="N74" s="6"/>
    </row>
    <row r="75" spans="1:15">
      <c r="A75" s="131" t="s">
        <v>173</v>
      </c>
      <c r="B75" s="132" t="s">
        <v>174</v>
      </c>
      <c r="C75" s="44">
        <v>2101600</v>
      </c>
      <c r="D75" s="44">
        <v>2101600</v>
      </c>
      <c r="E75" s="683">
        <v>2101600</v>
      </c>
      <c r="F75" s="689">
        <f t="shared" ref="F75:F94" si="1">AVERAGE(E75/D75%)</f>
        <v>100</v>
      </c>
      <c r="G75" s="336"/>
      <c r="H75" s="2"/>
      <c r="I75" s="2"/>
      <c r="J75" s="3"/>
      <c r="N75" s="8"/>
    </row>
    <row r="76" spans="1:15">
      <c r="A76" s="131" t="s">
        <v>99</v>
      </c>
      <c r="B76" s="132" t="s">
        <v>100</v>
      </c>
      <c r="C76" s="44">
        <v>834700</v>
      </c>
      <c r="D76" s="44">
        <v>834700</v>
      </c>
      <c r="E76" s="683">
        <v>834700</v>
      </c>
      <c r="F76" s="689">
        <f t="shared" si="1"/>
        <v>100</v>
      </c>
      <c r="G76" s="336"/>
      <c r="H76" s="2"/>
      <c r="I76" s="2"/>
      <c r="J76" s="3"/>
      <c r="N76" s="8"/>
    </row>
    <row r="77" spans="1:15">
      <c r="A77" s="131" t="s">
        <v>101</v>
      </c>
      <c r="B77" s="132" t="s">
        <v>102</v>
      </c>
      <c r="C77" s="44"/>
      <c r="D77" s="44">
        <v>1008444</v>
      </c>
      <c r="E77" s="683">
        <v>1008444</v>
      </c>
      <c r="F77" s="689">
        <f t="shared" si="1"/>
        <v>100</v>
      </c>
      <c r="G77" s="337"/>
      <c r="H77" s="2"/>
      <c r="I77" s="2"/>
      <c r="J77" s="3"/>
      <c r="N77" s="8"/>
    </row>
    <row r="78" spans="1:15">
      <c r="A78" s="131" t="s">
        <v>202</v>
      </c>
      <c r="B78" s="132" t="s">
        <v>104</v>
      </c>
      <c r="C78" s="44">
        <v>-105</v>
      </c>
      <c r="D78" s="44">
        <v>-105</v>
      </c>
      <c r="E78" s="683">
        <v>-105</v>
      </c>
      <c r="F78" s="689">
        <f t="shared" si="1"/>
        <v>100</v>
      </c>
      <c r="G78" s="338"/>
      <c r="H78" s="2"/>
      <c r="I78" s="2"/>
      <c r="J78" s="3"/>
      <c r="N78" s="6"/>
    </row>
    <row r="79" spans="1:15">
      <c r="A79" s="136" t="s">
        <v>200</v>
      </c>
      <c r="B79" s="137" t="s">
        <v>105</v>
      </c>
      <c r="C79" s="46">
        <f>SUM(C80+C81)</f>
        <v>-148200</v>
      </c>
      <c r="D79" s="46">
        <f>SUM(D80+D81)</f>
        <v>378160</v>
      </c>
      <c r="E79" s="46">
        <f>SUM(E80+E81)</f>
        <v>513900</v>
      </c>
      <c r="F79" s="689">
        <f t="shared" si="1"/>
        <v>135.89485931880685</v>
      </c>
      <c r="G79" s="339"/>
      <c r="H79" s="2"/>
      <c r="I79" s="2"/>
      <c r="J79" s="3"/>
      <c r="N79" s="8"/>
    </row>
    <row r="80" spans="1:15">
      <c r="A80" s="136" t="s">
        <v>175</v>
      </c>
      <c r="B80" s="138" t="s">
        <v>176</v>
      </c>
      <c r="C80" s="47"/>
      <c r="D80" s="47">
        <v>526360</v>
      </c>
      <c r="E80" s="683">
        <v>676461</v>
      </c>
      <c r="F80" s="689">
        <f t="shared" si="1"/>
        <v>128.51679458925449</v>
      </c>
      <c r="G80" s="299"/>
      <c r="J80" s="3"/>
      <c r="N80" s="8"/>
    </row>
    <row r="81" spans="1:15">
      <c r="A81" s="136" t="s">
        <v>177</v>
      </c>
      <c r="B81" s="138" t="s">
        <v>178</v>
      </c>
      <c r="C81" s="48">
        <v>-148200</v>
      </c>
      <c r="D81" s="48">
        <v>-148200</v>
      </c>
      <c r="E81" s="683">
        <v>-162561</v>
      </c>
      <c r="F81" s="689">
        <f t="shared" si="1"/>
        <v>109.69028340080972</v>
      </c>
      <c r="G81" s="338"/>
      <c r="J81" s="3"/>
      <c r="N81" s="8"/>
      <c r="O81" s="9"/>
    </row>
    <row r="82" spans="1:15" ht="12.75" customHeight="1">
      <c r="A82" s="139" t="s">
        <v>201</v>
      </c>
      <c r="B82" s="137" t="s">
        <v>179</v>
      </c>
      <c r="C82" s="46">
        <f>SUM(C83+C84)</f>
        <v>0</v>
      </c>
      <c r="D82" s="46">
        <f>SUM(D83+D84)</f>
        <v>-1266</v>
      </c>
      <c r="E82" s="46">
        <f>SUM(E83+E84)</f>
        <v>-151590</v>
      </c>
      <c r="F82" s="689">
        <f t="shared" si="1"/>
        <v>11973.9336492891</v>
      </c>
      <c r="G82" s="340"/>
      <c r="J82" s="3"/>
      <c r="N82" s="6"/>
      <c r="O82" s="9"/>
    </row>
    <row r="83" spans="1:15">
      <c r="A83" s="136" t="s">
        <v>175</v>
      </c>
      <c r="B83" s="138" t="s">
        <v>180</v>
      </c>
      <c r="C83" s="48"/>
      <c r="D83" s="140"/>
      <c r="E83" s="683"/>
      <c r="F83" s="689"/>
      <c r="G83" s="340"/>
      <c r="J83" s="3"/>
      <c r="N83" s="6"/>
      <c r="O83" s="9"/>
    </row>
    <row r="84" spans="1:15">
      <c r="A84" s="136" t="s">
        <v>177</v>
      </c>
      <c r="B84" s="138" t="s">
        <v>181</v>
      </c>
      <c r="C84" s="48"/>
      <c r="D84" s="48">
        <v>-1266</v>
      </c>
      <c r="E84" s="683">
        <v>-151590</v>
      </c>
      <c r="F84" s="689">
        <f t="shared" si="1"/>
        <v>11973.9336492891</v>
      </c>
      <c r="G84" s="341"/>
      <c r="J84" s="3"/>
      <c r="N84" s="8"/>
    </row>
    <row r="85" spans="1:15">
      <c r="A85" s="119" t="s">
        <v>235</v>
      </c>
      <c r="B85" s="141" t="s">
        <v>182</v>
      </c>
      <c r="C85" s="45"/>
      <c r="D85" s="45">
        <v>14891</v>
      </c>
      <c r="E85" s="683">
        <v>14891</v>
      </c>
      <c r="F85" s="689">
        <f t="shared" si="1"/>
        <v>100</v>
      </c>
      <c r="G85" s="335"/>
      <c r="J85" s="3"/>
      <c r="N85" s="6"/>
    </row>
    <row r="86" spans="1:15">
      <c r="A86" s="119" t="s">
        <v>245</v>
      </c>
      <c r="B86" s="141" t="s">
        <v>246</v>
      </c>
      <c r="C86" s="45">
        <v>257475</v>
      </c>
      <c r="D86" s="45">
        <v>257475</v>
      </c>
      <c r="E86" s="683">
        <v>10000</v>
      </c>
      <c r="F86" s="689">
        <f t="shared" si="1"/>
        <v>3.883872220603942</v>
      </c>
      <c r="G86" s="335"/>
      <c r="J86" s="3"/>
      <c r="N86" s="6"/>
    </row>
    <row r="87" spans="1:15" ht="23.4">
      <c r="A87" s="142" t="s">
        <v>238</v>
      </c>
      <c r="B87" s="141" t="s">
        <v>183</v>
      </c>
      <c r="C87" s="43">
        <v>-22687</v>
      </c>
      <c r="D87" s="43">
        <v>-535356</v>
      </c>
      <c r="E87" s="683">
        <v>-478091</v>
      </c>
      <c r="F87" s="689">
        <f t="shared" si="1"/>
        <v>89.303379433498449</v>
      </c>
      <c r="G87" s="335"/>
      <c r="H87" s="2"/>
      <c r="I87" s="2"/>
      <c r="J87" s="3"/>
      <c r="N87" s="8"/>
    </row>
    <row r="88" spans="1:15">
      <c r="A88" s="119" t="s">
        <v>107</v>
      </c>
      <c r="B88" s="141" t="s">
        <v>108</v>
      </c>
      <c r="C88" s="43">
        <v>-1064</v>
      </c>
      <c r="D88" s="43">
        <v>-1064</v>
      </c>
      <c r="E88" s="683">
        <v>-1064</v>
      </c>
      <c r="F88" s="689">
        <f t="shared" si="1"/>
        <v>100</v>
      </c>
      <c r="G88" s="339"/>
      <c r="H88" s="2"/>
      <c r="I88" s="2"/>
      <c r="J88" s="3"/>
      <c r="N88" s="6"/>
    </row>
    <row r="89" spans="1:15" ht="13.8" thickBot="1">
      <c r="A89" s="124" t="s">
        <v>109</v>
      </c>
      <c r="B89" s="144" t="s">
        <v>110</v>
      </c>
      <c r="C89" s="145">
        <v>2562659</v>
      </c>
      <c r="D89" s="145">
        <v>2562659</v>
      </c>
      <c r="E89" s="686">
        <v>-819434</v>
      </c>
      <c r="F89" s="690">
        <f t="shared" si="1"/>
        <v>-31.975928127776658</v>
      </c>
      <c r="G89" s="2"/>
      <c r="H89" s="2"/>
      <c r="I89" s="2"/>
      <c r="J89" s="3"/>
      <c r="N89" s="10"/>
    </row>
    <row r="90" spans="1:15" s="12" customFormat="1">
      <c r="A90" s="146" t="s">
        <v>184</v>
      </c>
      <c r="B90" s="147" t="s">
        <v>185</v>
      </c>
      <c r="C90" s="676">
        <f>C10+C14+C16+C18+C19+C25+C27+C28+C29+C30+C31</f>
        <v>10625517</v>
      </c>
      <c r="D90" s="334">
        <f>D10+D14+D16+D18+D19+D25+D26+D27+D28+D29+D30+D31</f>
        <v>12525630</v>
      </c>
      <c r="E90" s="676">
        <f>E10+E14+E16+E18+E19+E25+E26+E27+E28+E29+E30+E31</f>
        <v>10498265</v>
      </c>
      <c r="F90" s="691">
        <f t="shared" si="1"/>
        <v>83.814267226478819</v>
      </c>
      <c r="G90" s="2"/>
      <c r="H90" s="343"/>
      <c r="I90" s="2"/>
      <c r="J90" s="11"/>
      <c r="N90" s="13"/>
    </row>
    <row r="91" spans="1:15" s="12" customFormat="1">
      <c r="A91" s="148" t="s">
        <v>186</v>
      </c>
      <c r="B91" s="143" t="s">
        <v>110</v>
      </c>
      <c r="C91" s="677">
        <v>1872973</v>
      </c>
      <c r="D91" s="118">
        <v>1872973</v>
      </c>
      <c r="E91" s="683">
        <v>-266010</v>
      </c>
      <c r="F91" s="689"/>
      <c r="G91" s="2"/>
      <c r="H91" s="299"/>
      <c r="I91" s="2"/>
      <c r="J91" s="11"/>
      <c r="N91" s="13"/>
    </row>
    <row r="92" spans="1:15">
      <c r="A92" s="149" t="s">
        <v>187</v>
      </c>
      <c r="B92" s="141" t="s">
        <v>188</v>
      </c>
      <c r="C92" s="150">
        <f>C33+C34+C39+C41+C47+C58+C59+C64+C66+C71+C72+C74+C79+C82+C85+C89+C88+C87+C86</f>
        <v>7838646</v>
      </c>
      <c r="D92" s="150">
        <f>D33+D34+D39+D41+D47+D58+D59+D64+D66+D71+D72+D74+D79+D82+D85+D89+D88+D87+D86</f>
        <v>8883427</v>
      </c>
      <c r="E92" s="46">
        <f>E33+E34+E39+E41+E47+E58+E59+E64+E66+E71+E72+E74+E79+E82+E85+E89+E88+E87+E86</f>
        <v>5730684</v>
      </c>
      <c r="F92" s="689">
        <f t="shared" si="1"/>
        <v>64.50983387379668</v>
      </c>
      <c r="G92" s="2"/>
      <c r="H92" s="338"/>
      <c r="I92" s="2"/>
      <c r="J92" s="3"/>
      <c r="N92" s="14"/>
    </row>
    <row r="93" spans="1:15">
      <c r="A93" s="148" t="s">
        <v>186</v>
      </c>
      <c r="B93" s="143" t="s">
        <v>110</v>
      </c>
      <c r="C93" s="678">
        <v>2562659</v>
      </c>
      <c r="D93" s="121">
        <v>2562659</v>
      </c>
      <c r="E93" s="683">
        <v>-819434</v>
      </c>
      <c r="F93" s="689"/>
      <c r="G93" s="2"/>
      <c r="H93" s="299"/>
      <c r="I93" s="2"/>
      <c r="J93" s="3"/>
      <c r="N93" s="15"/>
    </row>
    <row r="94" spans="1:15">
      <c r="A94" s="151" t="s">
        <v>189</v>
      </c>
      <c r="B94" s="152" t="s">
        <v>190</v>
      </c>
      <c r="C94" s="153">
        <f>C90+C92</f>
        <v>18464163</v>
      </c>
      <c r="D94" s="153">
        <f>D90+D92</f>
        <v>21409057</v>
      </c>
      <c r="E94" s="687">
        <f>E90+E92</f>
        <v>16228949</v>
      </c>
      <c r="F94" s="689">
        <f t="shared" si="1"/>
        <v>75.804128131379159</v>
      </c>
      <c r="G94" s="2"/>
      <c r="H94" s="344"/>
      <c r="I94" s="2"/>
      <c r="N94" s="14"/>
    </row>
    <row r="95" spans="1:15" ht="13.8" thickBot="1">
      <c r="A95" s="154" t="s">
        <v>186</v>
      </c>
      <c r="B95" s="155" t="s">
        <v>110</v>
      </c>
      <c r="C95" s="679">
        <f>SUM(C91+C93)</f>
        <v>4435632</v>
      </c>
      <c r="D95" s="342">
        <f>SUM(D91+D93)</f>
        <v>4435632</v>
      </c>
      <c r="E95" s="688">
        <f>SUM(E91+E93)</f>
        <v>-1085444</v>
      </c>
      <c r="F95" s="690"/>
      <c r="G95" s="2"/>
      <c r="H95" s="299"/>
      <c r="I95" s="2"/>
      <c r="N95" s="4"/>
    </row>
    <row r="96" spans="1:15">
      <c r="A96" s="26"/>
      <c r="B96" s="37"/>
      <c r="C96" s="156"/>
      <c r="D96" s="156"/>
      <c r="E96" s="90"/>
      <c r="H96" s="3"/>
    </row>
    <row r="97" spans="1:8">
      <c r="A97" s="26"/>
      <c r="B97" s="37"/>
      <c r="C97" s="159"/>
      <c r="D97" s="158"/>
      <c r="E97" s="158"/>
      <c r="H97" s="3"/>
    </row>
    <row r="98" spans="1:8">
      <c r="A98" s="754"/>
      <c r="B98" s="754"/>
      <c r="C98" s="159"/>
      <c r="D98" s="159"/>
      <c r="E98" s="90"/>
    </row>
    <row r="99" spans="1:8">
      <c r="A99" s="752" t="s">
        <v>203</v>
      </c>
      <c r="B99" s="752"/>
      <c r="C99" s="42"/>
      <c r="D99" s="42"/>
      <c r="E99" s="90"/>
    </row>
    <row r="100" spans="1:8">
      <c r="A100" s="752"/>
      <c r="B100" s="752"/>
      <c r="C100" s="42"/>
      <c r="D100" s="42"/>
      <c r="E100" s="26"/>
    </row>
    <row r="101" spans="1:8">
      <c r="A101" s="753" t="s">
        <v>74</v>
      </c>
      <c r="B101" s="753"/>
      <c r="C101" s="42"/>
      <c r="D101" s="42"/>
      <c r="E101" s="26"/>
    </row>
  </sheetData>
  <mergeCells count="9">
    <mergeCell ref="D1:E1"/>
    <mergeCell ref="A100:B100"/>
    <mergeCell ref="A101:B101"/>
    <mergeCell ref="A98:B98"/>
    <mergeCell ref="A8:B8"/>
    <mergeCell ref="A99:B99"/>
    <mergeCell ref="A3:D3"/>
    <mergeCell ref="A4:C4"/>
    <mergeCell ref="A5:C5"/>
  </mergeCells>
  <pageMargins left="0.35433070866141736" right="0" top="0.31496062992125984" bottom="0.55118110236220474"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871"/>
  <sheetViews>
    <sheetView zoomScale="96" zoomScaleNormal="96" zoomScaleSheetLayoutView="86" workbookViewId="0">
      <selection activeCell="H18" sqref="H18"/>
    </sheetView>
  </sheetViews>
  <sheetFormatPr defaultColWidth="9" defaultRowHeight="12"/>
  <cols>
    <col min="1" max="1" width="6.88671875" style="26" customWidth="1"/>
    <col min="2" max="2" width="11.5546875" style="26" customWidth="1"/>
    <col min="3" max="3" width="8.5546875" style="26" customWidth="1"/>
    <col min="4" max="4" width="37.33203125" style="26" customWidth="1"/>
    <col min="5" max="8" width="10.6640625" style="25" customWidth="1"/>
    <col min="9" max="12" width="10.6640625" style="26" customWidth="1"/>
    <col min="13" max="16384" width="9" style="26"/>
  </cols>
  <sheetData>
    <row r="1" spans="2:12">
      <c r="E1" s="26"/>
      <c r="F1" s="26"/>
      <c r="G1" s="751" t="s">
        <v>292</v>
      </c>
      <c r="H1" s="751"/>
    </row>
    <row r="2" spans="2:12">
      <c r="C2" s="775"/>
      <c r="D2" s="775"/>
      <c r="E2" s="26"/>
      <c r="F2" s="26"/>
      <c r="G2" s="26"/>
      <c r="H2" s="26"/>
    </row>
    <row r="3" spans="2:12" ht="15" customHeight="1">
      <c r="B3" s="777" t="s">
        <v>563</v>
      </c>
      <c r="C3" s="777"/>
      <c r="D3" s="777"/>
      <c r="E3" s="777"/>
      <c r="F3" s="777"/>
      <c r="G3" s="777"/>
      <c r="H3" s="777"/>
      <c r="I3" s="777"/>
      <c r="J3" s="777"/>
      <c r="K3" s="777"/>
    </row>
    <row r="4" spans="2:12" ht="12.6" thickBot="1">
      <c r="B4" s="42"/>
      <c r="C4" s="42"/>
      <c r="D4" s="42"/>
      <c r="E4" s="37"/>
      <c r="F4" s="37"/>
      <c r="G4" s="37"/>
      <c r="H4" s="37"/>
    </row>
    <row r="5" spans="2:12" ht="15.9" customHeight="1" thickBot="1">
      <c r="B5" s="42"/>
      <c r="C5" s="42"/>
      <c r="D5" s="42"/>
      <c r="E5" s="776" t="s">
        <v>414</v>
      </c>
      <c r="F5" s="773"/>
      <c r="G5" s="773"/>
      <c r="H5" s="774"/>
      <c r="I5" s="772" t="s">
        <v>415</v>
      </c>
      <c r="J5" s="773"/>
      <c r="K5" s="773"/>
      <c r="L5" s="774"/>
    </row>
    <row r="6" spans="2:12" ht="26.25" customHeight="1" thickBot="1">
      <c r="B6" s="49" t="s">
        <v>0</v>
      </c>
      <c r="C6" s="50"/>
      <c r="D6" s="51" t="s">
        <v>66</v>
      </c>
      <c r="E6" s="280" t="s">
        <v>72</v>
      </c>
      <c r="F6" s="291" t="s">
        <v>73</v>
      </c>
      <c r="G6" s="763" t="s">
        <v>71</v>
      </c>
      <c r="H6" s="281" t="s">
        <v>13</v>
      </c>
      <c r="I6" s="280" t="s">
        <v>72</v>
      </c>
      <c r="J6" s="291" t="s">
        <v>73</v>
      </c>
      <c r="K6" s="763" t="s">
        <v>71</v>
      </c>
      <c r="L6" s="281" t="s">
        <v>13</v>
      </c>
    </row>
    <row r="7" spans="2:12" ht="24.75" customHeight="1" thickBot="1">
      <c r="B7" s="52"/>
      <c r="C7" s="53"/>
      <c r="D7" s="54" t="s">
        <v>67</v>
      </c>
      <c r="E7" s="282"/>
      <c r="F7" s="282"/>
      <c r="G7" s="764"/>
      <c r="H7" s="282"/>
      <c r="I7" s="282"/>
      <c r="J7" s="282"/>
      <c r="K7" s="764"/>
      <c r="L7" s="282"/>
    </row>
    <row r="8" spans="2:12" ht="15.9" customHeight="1" thickBot="1">
      <c r="B8" s="55" t="s">
        <v>10</v>
      </c>
      <c r="C8" s="778" t="s">
        <v>9</v>
      </c>
      <c r="D8" s="779"/>
      <c r="E8" s="283">
        <f>SUM(E24+E39+E56+E72+E87+E102+E117+E132+E148+E163+E178+E193+E208+E223+E252+E268+E283+E299+E314+E329+E344+E359+E374+E389+E404+E419+E434+E450+E466+E481+E496+E512+E527+E542+E557+E574+E589+E604+E619+E634+E649+E664+E679+E694+E709+E726+E741+E756+E771+E786+E801+E816+E833+E849)</f>
        <v>8467835</v>
      </c>
      <c r="F8" s="283">
        <f t="shared" ref="F8:L8" si="0">SUM(F24+F39+F56+F72+F87+F102+F117+F132+F148+F163+F178+F193+F208+F223+F252+F268+F283+F299+F314+F329+F344+F359+F374+F389+F404+F419+F434+F450+F466+F481+F496+F512+F527+F542+F557+F574+F589+F604+F619+F634+F649+F664+F679+F694+F709+F726+F741+F756+F771+F786+F801+F816+F833+F849)</f>
        <v>1499423</v>
      </c>
      <c r="G8" s="283">
        <f t="shared" si="0"/>
        <v>553693</v>
      </c>
      <c r="H8" s="283">
        <f t="shared" si="0"/>
        <v>10520951</v>
      </c>
      <c r="I8" s="283">
        <f t="shared" si="0"/>
        <v>7794198</v>
      </c>
      <c r="J8" s="283">
        <f t="shared" si="0"/>
        <v>1364561</v>
      </c>
      <c r="K8" s="283">
        <f t="shared" si="0"/>
        <v>505607</v>
      </c>
      <c r="L8" s="283">
        <f t="shared" si="0"/>
        <v>9664366</v>
      </c>
    </row>
    <row r="9" spans="2:12" ht="15.9" customHeight="1" thickBot="1">
      <c r="B9" s="41">
        <v>1000</v>
      </c>
      <c r="C9" s="97" t="s">
        <v>2</v>
      </c>
      <c r="D9" s="97"/>
      <c r="E9" s="283">
        <f t="shared" ref="E9:G10" si="1">SUM(E25+E40+E57+E73+E88+E103+E118+E133+E149+E164+E179+E194+E209+E224+E253+E269+E284+E300+E315+E330+E345+E360+E375+E390+E405+E420+E451+E467+E482+E497+E513+E528+E543+E558+E575+E590+E605+E620+E635+E650+E665+E680+E695+E710+E727+E742+E757+E772+E787+E802+E817+E834+E850)</f>
        <v>2176512</v>
      </c>
      <c r="F9" s="283">
        <f t="shared" si="1"/>
        <v>2779255</v>
      </c>
      <c r="G9" s="283">
        <f t="shared" si="1"/>
        <v>96501</v>
      </c>
      <c r="H9" s="94">
        <f t="shared" ref="H9:H19" si="2">SUM(E9:G9)</f>
        <v>5052268</v>
      </c>
      <c r="I9" s="283">
        <f t="shared" ref="I9:K10" si="3">SUM(I25+I40+I57+I73+I88+I103+I118+I133+I149+I164+I179+I194+I209+I224+I253+I269+I284+I300+I315+I330+I345+I360+I375+I390+I405+I420+I451+I467+I482+I497+I513+I528+I543+I558+I575+I590+I605+I620+I635+I650+I665+I680+I695+I710+I727+I742+I757+I772+I787+I802+I817+I834+I850)</f>
        <v>1551518</v>
      </c>
      <c r="J9" s="283">
        <f t="shared" si="3"/>
        <v>1980200</v>
      </c>
      <c r="K9" s="283">
        <f t="shared" si="3"/>
        <v>70651</v>
      </c>
      <c r="L9" s="94">
        <f t="shared" ref="L9:L19" si="4">SUM(I9:K9)</f>
        <v>3602369</v>
      </c>
    </row>
    <row r="10" spans="2:12" ht="15.9" customHeight="1" thickBot="1">
      <c r="B10" s="56" t="s">
        <v>191</v>
      </c>
      <c r="C10" s="97" t="s">
        <v>192</v>
      </c>
      <c r="D10" s="98"/>
      <c r="E10" s="283">
        <f t="shared" si="1"/>
        <v>36872</v>
      </c>
      <c r="F10" s="283">
        <f t="shared" si="1"/>
        <v>83691</v>
      </c>
      <c r="G10" s="283">
        <f t="shared" si="1"/>
        <v>2980</v>
      </c>
      <c r="H10" s="94">
        <f t="shared" si="2"/>
        <v>123543</v>
      </c>
      <c r="I10" s="283">
        <f t="shared" si="3"/>
        <v>31337</v>
      </c>
      <c r="J10" s="283">
        <f t="shared" si="3"/>
        <v>79578</v>
      </c>
      <c r="K10" s="283">
        <f t="shared" si="3"/>
        <v>2910</v>
      </c>
      <c r="L10" s="94">
        <f t="shared" si="4"/>
        <v>113825</v>
      </c>
    </row>
    <row r="11" spans="2:12" ht="15.9" customHeight="1" thickBot="1">
      <c r="B11" s="56" t="s">
        <v>228</v>
      </c>
      <c r="C11" s="97" t="s">
        <v>229</v>
      </c>
      <c r="D11" s="97"/>
      <c r="E11" s="283">
        <f>SUM(E836)</f>
        <v>0</v>
      </c>
      <c r="F11" s="283">
        <f t="shared" ref="F11:G11" si="5">SUM(F836)</f>
        <v>21500</v>
      </c>
      <c r="G11" s="283">
        <f t="shared" si="5"/>
        <v>0</v>
      </c>
      <c r="H11" s="94">
        <f t="shared" si="2"/>
        <v>21500</v>
      </c>
      <c r="I11" s="283">
        <f>SUM(I836)</f>
        <v>0</v>
      </c>
      <c r="J11" s="283">
        <f t="shared" ref="J11:K11" si="6">SUM(J836)</f>
        <v>17</v>
      </c>
      <c r="K11" s="283">
        <f t="shared" si="6"/>
        <v>0</v>
      </c>
      <c r="L11" s="94">
        <f t="shared" si="4"/>
        <v>17</v>
      </c>
    </row>
    <row r="12" spans="2:12" ht="15.9" customHeight="1" thickBot="1">
      <c r="B12" s="57" t="s">
        <v>28</v>
      </c>
      <c r="C12" s="99" t="s">
        <v>193</v>
      </c>
      <c r="D12" s="99"/>
      <c r="E12" s="283">
        <f>SUM(E196+E211)</f>
        <v>51059</v>
      </c>
      <c r="F12" s="283">
        <f t="shared" ref="F12:G12" si="7">SUM(F196+F211)</f>
        <v>0</v>
      </c>
      <c r="G12" s="283">
        <f t="shared" si="7"/>
        <v>0</v>
      </c>
      <c r="H12" s="94">
        <f t="shared" si="2"/>
        <v>51059</v>
      </c>
      <c r="I12" s="283">
        <f>SUM(I196+I211)</f>
        <v>40590</v>
      </c>
      <c r="J12" s="283">
        <f t="shared" ref="J12:K12" si="8">SUM(J196+J211)</f>
        <v>0</v>
      </c>
      <c r="K12" s="283">
        <f t="shared" si="8"/>
        <v>0</v>
      </c>
      <c r="L12" s="94">
        <f t="shared" si="4"/>
        <v>40590</v>
      </c>
    </row>
    <row r="13" spans="2:12" ht="15.9" customHeight="1" thickBot="1">
      <c r="B13" s="41">
        <v>4200</v>
      </c>
      <c r="C13" s="99" t="s">
        <v>3</v>
      </c>
      <c r="D13" s="99"/>
      <c r="E13" s="283">
        <f>SUM(E28+E43+E60+E76+E91+E106+E121+E136+E152+E167+E182+E197+E212+E227+E256+E272+E287+E303+E318+E333+E348+E363+E378+E393+E408+E454+E470+E485+E500+E516+E531+E546+E561+E578+E593+E608+E623+E638+E653+E668+E683+E698+E713+E730+E745+E760+E775+E790+E805+E820+E838+E853)</f>
        <v>15395</v>
      </c>
      <c r="F13" s="283">
        <f>SUM(F28+F43+F60+F76+F91+F106+F121+F136+F152+F167+F182+F197+F212+F227+F256+F272+F287+F303+F318+F333+F348+F363+F378+F393+F408+F454+F470+F485+F500+F516+F531+F546+F561+F578+F593+F608+F623+F638+F653+F668+F683+F698+F713+F730+F745+F760+F775+F790+F805+F820+F838+F853)</f>
        <v>70310</v>
      </c>
      <c r="G13" s="283">
        <f>SUM(G28+G43+G60+G76+G91+G106+G121+G136+G152+G167+G182+G197+G212+G227+G256+G272+G287+G303+G318+G333+G348+G363+G378+G393+G408+G454+G470+G485+G500+G516+G531+G546+G561+G578+G593+G608+G623+G638+G653+G668+G683+G698+G713+G730+G745+G760+G775+G790+G805+G820+G838+G853)</f>
        <v>0</v>
      </c>
      <c r="H13" s="94">
        <f t="shared" si="2"/>
        <v>85705</v>
      </c>
      <c r="I13" s="283">
        <f>SUM(I28+I43+I60+I76+I91+I106+I121+I136+I152+I167+I182+I197+I212+I227+I256+I272+I287+I303+I318+I333+I348+I363+I378+I393+I408+I454+I470+I485+I500+I516+I531+I546+I561+I578+I593+I608+I623+I638+I653+I668+I683+I698+I713+I730+I745+I760+I775+I790+I805+I820+I838+I853)</f>
        <v>11140</v>
      </c>
      <c r="J13" s="283">
        <f>SUM(J28+J43+J60+J76+J91+J106+J121+J136+J152+J167+J182+J197+J212+J227+J256+J272+J287+J303+J318+J333+J348+J363+J378+J393+J408+J454+J470+J485+J500+J516+J531+J546+J561+J578+J593+J608+J623+J638+J653+J668+J683+J698+J713+J730+J745+J760+J775+J790+J805+J820+J838+J853)</f>
        <v>67098</v>
      </c>
      <c r="K13" s="283">
        <f>SUM(K28+K43+K60+K76+K91+K106+K121+K136+K152+K167+K182+K197+K212+K227+K256+K272+K287+K303+K318+K333+K348+K363+K378+K393+K408+K454+K470+K485+K500+K516+K531+K546+K561+K578+K593+K608+K623+K638+K653+K668+K683+K698+K713+K730+K745+K760+K775+K790+K805+K820+K838+K853)</f>
        <v>0</v>
      </c>
      <c r="L13" s="94">
        <f t="shared" si="4"/>
        <v>78238</v>
      </c>
    </row>
    <row r="14" spans="2:12" ht="27" customHeight="1" thickBot="1">
      <c r="B14" s="41"/>
      <c r="C14" s="58">
        <v>4214</v>
      </c>
      <c r="D14" s="241" t="s">
        <v>194</v>
      </c>
      <c r="E14" s="283"/>
      <c r="F14" s="283">
        <f t="shared" ref="F14:G19" si="9">SUM(F29+F44+F61+F77+F92+F107+F122+F137+F153+F168+F183+F198+F213+F228+F257+F273+F288+F304+F319+F334+F349+F364+F379+F394+F409+F455+F471+F486+F501+F517+F532+F547+F562+F579+F594+F609+F624+F639+F654+F669+F684+F699+F714+F731+F746+F761+F776+F791+F806+F821+F839+F854)</f>
        <v>70310</v>
      </c>
      <c r="G14" s="283">
        <f t="shared" si="9"/>
        <v>0</v>
      </c>
      <c r="H14" s="94">
        <f t="shared" si="2"/>
        <v>70310</v>
      </c>
      <c r="I14" s="283"/>
      <c r="J14" s="283">
        <f t="shared" ref="J14:K19" si="10">SUM(J29+J44+J61+J77+J92+J107+J122+J137+J153+J168+J183+J198+J213+J228+J257+J273+J288+J304+J319+J334+J349+J364+J379+J394+J409+J455+J471+J486+J501+J517+J532+J547+J562+J579+J594+J609+J624+J639+J654+J669+J684+J699+J714+J731+J746+J761+J776+J791+J806+J821+J839+J854)</f>
        <v>67098</v>
      </c>
      <c r="K14" s="283">
        <f t="shared" si="10"/>
        <v>0</v>
      </c>
      <c r="L14" s="94">
        <f t="shared" si="4"/>
        <v>67098</v>
      </c>
    </row>
    <row r="15" spans="2:12" ht="15.9" customHeight="1" thickBot="1">
      <c r="B15" s="41">
        <v>4300</v>
      </c>
      <c r="C15" s="99" t="s">
        <v>4</v>
      </c>
      <c r="D15" s="99"/>
      <c r="E15" s="283">
        <f>SUM(E30+E45+E62+E78+E93+E108+E123+E138+E154+E169+E184+E199+E214+E229+E258+E274+E289+E305+E320+E335+E350+E365+E380+E395+E410+E456+E472+E487+E502+E518+E533+E548+E563+E580+E595+E610+E625+E640+E655+E670+E685+E700+E715+E732+E747+E762+E777+E792+E807+E822+E840+E855)</f>
        <v>4749</v>
      </c>
      <c r="F15" s="283">
        <f t="shared" si="9"/>
        <v>0</v>
      </c>
      <c r="G15" s="283">
        <f t="shared" si="9"/>
        <v>0</v>
      </c>
      <c r="H15" s="94">
        <f t="shared" si="2"/>
        <v>4749</v>
      </c>
      <c r="I15" s="283">
        <f>SUM(I30+I45+I62+I78+I93+I108+I123+I138+I154+I169+I184+I199+I214+I229+I258+I274+I289+I305+I320+I335+I350+I365+I380+I395+I410+I456+I472+I487+I502+I518+I533+I548+I563+I580+I595+I610+I625+I640+I655+I670+I685+I700+I715+I732+I747+I762+I777+I792+I807+I822+I840+I855)</f>
        <v>4550</v>
      </c>
      <c r="J15" s="283">
        <f t="shared" si="10"/>
        <v>0</v>
      </c>
      <c r="K15" s="283">
        <f t="shared" si="10"/>
        <v>0</v>
      </c>
      <c r="L15" s="94">
        <f t="shared" si="4"/>
        <v>4550</v>
      </c>
    </row>
    <row r="16" spans="2:12" ht="15.9" customHeight="1" thickBot="1">
      <c r="B16" s="41">
        <v>4500</v>
      </c>
      <c r="C16" s="99" t="s">
        <v>5</v>
      </c>
      <c r="D16" s="99"/>
      <c r="E16" s="283">
        <f>SUM(E31+E46+E63+E79+E94+E109+E124+E139+E155+E170+E185+E200+E215+E230+E259+E275+E290+E306+E321+E336+E351+E366+E381+E396+E411+E457+E473+E488+E503+E519+E534+E549+E564+E581+E596+E611+E626+E641+E656+E671+E686+E701+E716+E733+E748+E763+E778+E793+E808+E823+E841+E856)</f>
        <v>218272</v>
      </c>
      <c r="F16" s="283">
        <f t="shared" si="9"/>
        <v>21000</v>
      </c>
      <c r="G16" s="283">
        <f t="shared" si="9"/>
        <v>0</v>
      </c>
      <c r="H16" s="94">
        <f t="shared" si="2"/>
        <v>239272</v>
      </c>
      <c r="I16" s="283">
        <f>SUM(I31+I46+I63+I79+I94+I109+I124+I139+I155+I170+I185+I200+I215+I230+I259+I275+I290+I306+I321+I336+I351+I366+I381+I396+I411+I457+I473+I488+I503+I519+I534+I549+I564+I581+I596+I611+I626+I641+I656+I671+I686+I701+I716+I733+I748+I763+I778+I793+I808+I823+I841+I856)</f>
        <v>218270</v>
      </c>
      <c r="J16" s="283">
        <f t="shared" si="10"/>
        <v>16000</v>
      </c>
      <c r="K16" s="283">
        <f t="shared" si="10"/>
        <v>0</v>
      </c>
      <c r="L16" s="94">
        <f t="shared" si="4"/>
        <v>234270</v>
      </c>
    </row>
    <row r="17" spans="2:14" ht="15.9" customHeight="1" thickBot="1">
      <c r="B17" s="41">
        <v>4600</v>
      </c>
      <c r="C17" s="161" t="s">
        <v>6</v>
      </c>
      <c r="D17" s="100"/>
      <c r="E17" s="283">
        <f>SUM(E32+E47+E64+E80+E95+E110+E125+E140+E156+E171+E186+E201+E216+E231+E260+E276+E291+E307+E322+E337+E352+E367+E382+E397+E412+E458+E474+E489+E504+E520+E535+E550+E565+E582+E597+E612+E627+E642+E657+E672+E687+E702+E717+E734+E749+E764+E779+E794+E809+E824+E842+E857)</f>
        <v>0</v>
      </c>
      <c r="F17" s="283">
        <f t="shared" si="9"/>
        <v>7630</v>
      </c>
      <c r="G17" s="283">
        <f t="shared" si="9"/>
        <v>0</v>
      </c>
      <c r="H17" s="94">
        <f t="shared" si="2"/>
        <v>7630</v>
      </c>
      <c r="I17" s="283">
        <f>SUM(I32+I47+I64+I80+I95+I110+I125+I140+I156+I171+I186+I201+I216+I231+I260+I276+I291+I307+I322+I337+I352+I367+I382+I397+I412+I458+I474+I489+I504+I520+I535+I550+I565+I582+I597+I612+I627+I642+I657+I672+I687+I702+I717+I734+I749+I764+I779+I794+I809+I824+I842+I857)</f>
        <v>0</v>
      </c>
      <c r="J17" s="283">
        <f t="shared" si="10"/>
        <v>6385</v>
      </c>
      <c r="K17" s="283">
        <f t="shared" si="10"/>
        <v>0</v>
      </c>
      <c r="L17" s="94">
        <f t="shared" si="4"/>
        <v>6385</v>
      </c>
    </row>
    <row r="18" spans="2:14" ht="15.9" customHeight="1" thickBot="1">
      <c r="B18" s="228" t="s">
        <v>251</v>
      </c>
      <c r="C18" s="101" t="s">
        <v>240</v>
      </c>
      <c r="D18" s="101"/>
      <c r="E18" s="283">
        <f>SUM(E33+E48+E65+E81+E96+E111+E126+E141+E157+E172+E187+E202+E217+E232+E261+E277+E292+E308+E323+E338+E353+E368+E383+E398+E413+E459+E475+E490+E505+E521+E536+E551+E566+E583+E598+E613+E628+E643+E658+E673+E688+E703+E718+E735+E750+E765+E780+E795+E810+E825+E843+E858)</f>
        <v>1444936</v>
      </c>
      <c r="F18" s="283">
        <f t="shared" si="9"/>
        <v>3641779</v>
      </c>
      <c r="G18" s="283">
        <f t="shared" si="9"/>
        <v>34380</v>
      </c>
      <c r="H18" s="94">
        <f t="shared" si="2"/>
        <v>5121095</v>
      </c>
      <c r="I18" s="283">
        <f>SUM(I33+I48+I65+I81+I96+I111+I126+I141+I157+I172+I187+I202+I217+I232+I261+I277+I292+I308+I323+I338+I353+I368+I383+I398+I413+I459+I475+I490+I505+I521+I536+I551+I566+I583+I598+I613+I628+I643+I658+I673+I688+I703+I718+I735+I750+I765+I780+I795+I810+I825+I843+I858)</f>
        <v>846662</v>
      </c>
      <c r="J18" s="283">
        <f t="shared" si="10"/>
        <v>1627358</v>
      </c>
      <c r="K18" s="283">
        <f t="shared" si="10"/>
        <v>10319</v>
      </c>
      <c r="L18" s="94">
        <f t="shared" si="4"/>
        <v>2484339</v>
      </c>
    </row>
    <row r="19" spans="2:14" ht="15.9" customHeight="1" thickBot="1">
      <c r="B19" s="59">
        <v>98</v>
      </c>
      <c r="C19" s="102" t="s">
        <v>7</v>
      </c>
      <c r="D19" s="102"/>
      <c r="E19" s="283">
        <f>SUM(E34+E49+E66+E82+E97+E112+E127+E142+E158+E173+E188+E203+E218+E233+E262+E278+E293+E309+E324+E339+E354+E369+E384+E399+E414+E460+E476+E491+E506+E522+E537+E552+E567+E584+E599+E614+E629+E644+E659+E674+E689+E704+E719+E736+E751+E766+E781+E796+E811+E826+E844+E859)</f>
        <v>110000</v>
      </c>
      <c r="F19" s="283">
        <f t="shared" si="9"/>
        <v>71285</v>
      </c>
      <c r="G19" s="283">
        <f t="shared" si="9"/>
        <v>0</v>
      </c>
      <c r="H19" s="94">
        <f t="shared" si="2"/>
        <v>181285</v>
      </c>
      <c r="I19" s="283">
        <f>SUM(I34+I49+I66+I82+I97+I112+I127+I142+I158+I173+I188+I203+I218+I233+I262+I278+I293+I309+I324+I339+I354+I369+I384+I399+I414+I460+I476+I491+I506+I522+I537+I552+I567+I584+I599+I614+I629+I644+I659+I674+I689+I704+I719+I736+I751+I766+I781+I796+I811+I826+I844+I859)</f>
        <v>0</v>
      </c>
      <c r="J19" s="283">
        <f t="shared" si="10"/>
        <v>0</v>
      </c>
      <c r="K19" s="283">
        <f t="shared" si="10"/>
        <v>0</v>
      </c>
      <c r="L19" s="94">
        <f t="shared" si="4"/>
        <v>0</v>
      </c>
    </row>
    <row r="20" spans="2:14" ht="15.9" customHeight="1" thickBot="1">
      <c r="B20" s="60"/>
      <c r="C20" s="61"/>
      <c r="D20" s="62" t="s">
        <v>68</v>
      </c>
      <c r="E20" s="282">
        <f t="shared" ref="E20:L20" si="11">SUM(E8+E9+E10+E11+E12+E13+E15+E16+E17+E18+E19)</f>
        <v>12525630</v>
      </c>
      <c r="F20" s="282">
        <f t="shared" si="11"/>
        <v>8195873</v>
      </c>
      <c r="G20" s="282">
        <f t="shared" si="11"/>
        <v>687554</v>
      </c>
      <c r="H20" s="282">
        <f t="shared" si="11"/>
        <v>21409057</v>
      </c>
      <c r="I20" s="282">
        <f t="shared" si="11"/>
        <v>10498265</v>
      </c>
      <c r="J20" s="282">
        <f t="shared" si="11"/>
        <v>5141197</v>
      </c>
      <c r="K20" s="282">
        <f t="shared" si="11"/>
        <v>589487</v>
      </c>
      <c r="L20" s="282">
        <f t="shared" si="11"/>
        <v>16228949</v>
      </c>
      <c r="N20" s="38"/>
    </row>
    <row r="21" spans="2:14" ht="15.75" customHeight="1" thickBot="1">
      <c r="B21" s="63"/>
      <c r="C21" s="64"/>
      <c r="D21" s="65"/>
      <c r="E21" s="284"/>
      <c r="F21" s="284"/>
      <c r="G21" s="285"/>
      <c r="H21" s="285">
        <f>SUM(E20:G20)</f>
        <v>21409057</v>
      </c>
      <c r="I21" s="284"/>
      <c r="J21" s="284"/>
      <c r="K21" s="285"/>
      <c r="L21" s="285">
        <f>SUM(I20:K20)</f>
        <v>16228949</v>
      </c>
    </row>
    <row r="22" spans="2:14" ht="33.75" customHeight="1" thickBot="1">
      <c r="B22" s="18"/>
      <c r="C22" s="192" t="s">
        <v>1</v>
      </c>
      <c r="D22" s="18" t="s">
        <v>14</v>
      </c>
      <c r="E22" s="195" t="s">
        <v>72</v>
      </c>
      <c r="F22" s="292" t="s">
        <v>73</v>
      </c>
      <c r="G22" s="770" t="s">
        <v>71</v>
      </c>
      <c r="H22" s="196" t="s">
        <v>13</v>
      </c>
      <c r="I22" s="195" t="s">
        <v>72</v>
      </c>
      <c r="J22" s="292" t="s">
        <v>73</v>
      </c>
      <c r="K22" s="770" t="s">
        <v>71</v>
      </c>
      <c r="L22" s="196" t="s">
        <v>13</v>
      </c>
    </row>
    <row r="23" spans="2:14" ht="18" customHeight="1" thickBot="1">
      <c r="B23" s="66" t="s">
        <v>15</v>
      </c>
      <c r="C23" s="19">
        <v>117</v>
      </c>
      <c r="D23" s="20" t="s">
        <v>17</v>
      </c>
      <c r="E23" s="699"/>
      <c r="F23" s="700"/>
      <c r="G23" s="771"/>
      <c r="H23" s="701"/>
      <c r="I23" s="699"/>
      <c r="J23" s="700"/>
      <c r="K23" s="771"/>
      <c r="L23" s="701"/>
    </row>
    <row r="24" spans="2:14" ht="12" customHeight="1">
      <c r="B24" s="27" t="s">
        <v>10</v>
      </c>
      <c r="C24" s="762" t="s">
        <v>16</v>
      </c>
      <c r="D24" s="762"/>
      <c r="E24" s="197">
        <v>107223</v>
      </c>
      <c r="F24" s="212"/>
      <c r="G24" s="212"/>
      <c r="H24" s="704">
        <f>SUM(E24:G24)</f>
        <v>107223</v>
      </c>
      <c r="I24" s="197">
        <v>107439</v>
      </c>
      <c r="J24" s="212"/>
      <c r="K24" s="212"/>
      <c r="L24" s="213">
        <f>SUM(I24:K24)</f>
        <v>107439</v>
      </c>
    </row>
    <row r="25" spans="2:14" ht="12" customHeight="1">
      <c r="B25" s="28">
        <v>1000</v>
      </c>
      <c r="C25" s="190" t="s">
        <v>2</v>
      </c>
      <c r="D25" s="190"/>
      <c r="E25" s="92">
        <v>16353</v>
      </c>
      <c r="F25" s="89"/>
      <c r="G25" s="89"/>
      <c r="H25" s="705">
        <f t="shared" ref="H25:H34" si="12">SUM(E25:G25)</f>
        <v>16353</v>
      </c>
      <c r="I25" s="92">
        <v>15865</v>
      </c>
      <c r="J25" s="89"/>
      <c r="K25" s="89"/>
      <c r="L25" s="67">
        <f t="shared" ref="L25:L34" si="13">SUM(I25:K25)</f>
        <v>15865</v>
      </c>
    </row>
    <row r="26" spans="2:14" ht="12" customHeight="1">
      <c r="B26" s="29" t="s">
        <v>191</v>
      </c>
      <c r="C26" s="190" t="s">
        <v>192</v>
      </c>
      <c r="D26" s="190"/>
      <c r="E26" s="92"/>
      <c r="F26" s="89"/>
      <c r="G26" s="89"/>
      <c r="H26" s="705">
        <f t="shared" si="12"/>
        <v>0</v>
      </c>
      <c r="I26" s="92"/>
      <c r="J26" s="89"/>
      <c r="K26" s="89"/>
      <c r="L26" s="67">
        <f t="shared" si="13"/>
        <v>0</v>
      </c>
    </row>
    <row r="27" spans="2:14" ht="12" customHeight="1">
      <c r="B27" s="30" t="s">
        <v>28</v>
      </c>
      <c r="C27" s="191" t="s">
        <v>193</v>
      </c>
      <c r="D27" s="191"/>
      <c r="E27" s="92"/>
      <c r="F27" s="89"/>
      <c r="G27" s="89"/>
      <c r="H27" s="705">
        <f t="shared" si="12"/>
        <v>0</v>
      </c>
      <c r="I27" s="92"/>
      <c r="J27" s="89"/>
      <c r="K27" s="89"/>
      <c r="L27" s="67">
        <f t="shared" si="13"/>
        <v>0</v>
      </c>
    </row>
    <row r="28" spans="2:14" ht="15" customHeight="1">
      <c r="B28" s="28">
        <v>4200</v>
      </c>
      <c r="C28" s="191" t="s">
        <v>3</v>
      </c>
      <c r="D28" s="191"/>
      <c r="E28" s="92"/>
      <c r="F28" s="89"/>
      <c r="G28" s="89"/>
      <c r="H28" s="705">
        <f t="shared" si="12"/>
        <v>0</v>
      </c>
      <c r="I28" s="92"/>
      <c r="J28" s="89"/>
      <c r="K28" s="89"/>
      <c r="L28" s="67">
        <f t="shared" si="13"/>
        <v>0</v>
      </c>
    </row>
    <row r="29" spans="2:14" ht="24" customHeight="1">
      <c r="B29" s="21"/>
      <c r="C29" s="17">
        <v>4214</v>
      </c>
      <c r="D29" s="16" t="s">
        <v>194</v>
      </c>
      <c r="E29" s="92"/>
      <c r="F29" s="89"/>
      <c r="G29" s="89"/>
      <c r="H29" s="705">
        <f t="shared" si="12"/>
        <v>0</v>
      </c>
      <c r="I29" s="92"/>
      <c r="J29" s="89"/>
      <c r="K29" s="89"/>
      <c r="L29" s="67">
        <f t="shared" si="13"/>
        <v>0</v>
      </c>
    </row>
    <row r="30" spans="2:14" ht="12" customHeight="1">
      <c r="B30" s="28">
        <v>4300</v>
      </c>
      <c r="C30" s="194" t="s">
        <v>4</v>
      </c>
      <c r="D30" s="194"/>
      <c r="E30" s="92"/>
      <c r="F30" s="89"/>
      <c r="G30" s="89"/>
      <c r="H30" s="705">
        <f t="shared" si="12"/>
        <v>0</v>
      </c>
      <c r="I30" s="92"/>
      <c r="J30" s="89"/>
      <c r="K30" s="89"/>
      <c r="L30" s="67">
        <f t="shared" si="13"/>
        <v>0</v>
      </c>
    </row>
    <row r="31" spans="2:14" ht="12" customHeight="1">
      <c r="B31" s="28">
        <v>4500</v>
      </c>
      <c r="C31" s="191" t="s">
        <v>5</v>
      </c>
      <c r="D31" s="191"/>
      <c r="E31" s="92"/>
      <c r="F31" s="89"/>
      <c r="G31" s="89"/>
      <c r="H31" s="705">
        <f t="shared" si="12"/>
        <v>0</v>
      </c>
      <c r="I31" s="92"/>
      <c r="J31" s="89"/>
      <c r="K31" s="89"/>
      <c r="L31" s="67">
        <f t="shared" si="13"/>
        <v>0</v>
      </c>
    </row>
    <row r="32" spans="2:14" ht="12" customHeight="1">
      <c r="B32" s="28">
        <v>4600</v>
      </c>
      <c r="C32" s="760" t="s">
        <v>6</v>
      </c>
      <c r="D32" s="760"/>
      <c r="E32" s="92"/>
      <c r="F32" s="89"/>
      <c r="G32" s="89"/>
      <c r="H32" s="705">
        <f t="shared" si="12"/>
        <v>0</v>
      </c>
      <c r="I32" s="92"/>
      <c r="J32" s="89"/>
      <c r="K32" s="89"/>
      <c r="L32" s="67">
        <f t="shared" si="13"/>
        <v>0</v>
      </c>
    </row>
    <row r="33" spans="2:12" ht="12" customHeight="1">
      <c r="B33" s="286" t="s">
        <v>251</v>
      </c>
      <c r="C33" s="242" t="s">
        <v>12</v>
      </c>
      <c r="D33" s="242"/>
      <c r="E33" s="92"/>
      <c r="F33" s="89"/>
      <c r="G33" s="89"/>
      <c r="H33" s="705">
        <f t="shared" si="12"/>
        <v>0</v>
      </c>
      <c r="I33" s="92"/>
      <c r="J33" s="89"/>
      <c r="K33" s="89"/>
      <c r="L33" s="67">
        <f t="shared" si="13"/>
        <v>0</v>
      </c>
    </row>
    <row r="34" spans="2:12" ht="12.75" customHeight="1" thickBot="1">
      <c r="B34" s="32">
        <v>98</v>
      </c>
      <c r="C34" s="193" t="s">
        <v>7</v>
      </c>
      <c r="D34" s="191"/>
      <c r="E34" s="214"/>
      <c r="F34" s="215"/>
      <c r="G34" s="215"/>
      <c r="H34" s="706">
        <f t="shared" si="12"/>
        <v>0</v>
      </c>
      <c r="I34" s="214"/>
      <c r="J34" s="215"/>
      <c r="K34" s="215"/>
      <c r="L34" s="234">
        <f t="shared" si="13"/>
        <v>0</v>
      </c>
    </row>
    <row r="35" spans="2:12" ht="12.75" customHeight="1" thickBot="1">
      <c r="B35" s="22"/>
      <c r="C35" s="23"/>
      <c r="D35" s="24" t="s">
        <v>69</v>
      </c>
      <c r="E35" s="702">
        <f>SUM(E24+E25+E26+E27+E28+E30+E31+E32+E33+E34)</f>
        <v>123576</v>
      </c>
      <c r="F35" s="703">
        <f t="shared" ref="F35:H35" si="14">SUM(F24+F25+F26+F27+F28+F30+F31+F32+F33+F34)</f>
        <v>0</v>
      </c>
      <c r="G35" s="703">
        <f t="shared" si="14"/>
        <v>0</v>
      </c>
      <c r="H35" s="210">
        <f t="shared" si="14"/>
        <v>123576</v>
      </c>
      <c r="I35" s="702">
        <f>SUM(I24+I25+I26+I27+I28+I30+I31+I32+I33+I34)</f>
        <v>123304</v>
      </c>
      <c r="J35" s="703">
        <f t="shared" ref="J35:L35" si="15">SUM(J24+J25+J26+J27+J28+J30+J31+J32+J33+J34)</f>
        <v>0</v>
      </c>
      <c r="K35" s="703">
        <f t="shared" si="15"/>
        <v>0</v>
      </c>
      <c r="L35" s="210">
        <f t="shared" si="15"/>
        <v>123304</v>
      </c>
    </row>
    <row r="36" spans="2:12" s="37" customFormat="1" ht="12.6" thickBot="1">
      <c r="B36" s="33"/>
      <c r="C36" s="34"/>
      <c r="D36" s="35"/>
      <c r="E36" s="105"/>
      <c r="F36" s="105"/>
      <c r="G36" s="105"/>
      <c r="H36" s="105"/>
      <c r="I36" s="105"/>
      <c r="J36" s="105"/>
      <c r="K36" s="105"/>
      <c r="L36" s="105"/>
    </row>
    <row r="37" spans="2:12" s="37" customFormat="1" ht="33.75" customHeight="1" thickBot="1">
      <c r="B37" s="18"/>
      <c r="C37" s="192" t="s">
        <v>1</v>
      </c>
      <c r="D37" s="18" t="s">
        <v>14</v>
      </c>
      <c r="E37" s="201" t="s">
        <v>72</v>
      </c>
      <c r="F37" s="202" t="s">
        <v>73</v>
      </c>
      <c r="G37" s="202" t="s">
        <v>71</v>
      </c>
      <c r="H37" s="203" t="s">
        <v>13</v>
      </c>
      <c r="I37" s="201" t="s">
        <v>72</v>
      </c>
      <c r="J37" s="202" t="s">
        <v>73</v>
      </c>
      <c r="K37" s="202" t="s">
        <v>71</v>
      </c>
      <c r="L37" s="203" t="s">
        <v>13</v>
      </c>
    </row>
    <row r="38" spans="2:12" s="37" customFormat="1" ht="12.6" thickBot="1">
      <c r="B38" s="66" t="s">
        <v>15</v>
      </c>
      <c r="C38" s="19">
        <v>122</v>
      </c>
      <c r="D38" s="20" t="s">
        <v>11</v>
      </c>
      <c r="E38" s="204"/>
      <c r="F38" s="205"/>
      <c r="G38" s="205"/>
      <c r="H38" s="206"/>
      <c r="I38" s="204"/>
      <c r="J38" s="205"/>
      <c r="K38" s="205"/>
      <c r="L38" s="206"/>
    </row>
    <row r="39" spans="2:12" s="37" customFormat="1" ht="12" customHeight="1">
      <c r="B39" s="27" t="s">
        <v>10</v>
      </c>
      <c r="C39" s="762" t="s">
        <v>16</v>
      </c>
      <c r="D39" s="762"/>
      <c r="E39" s="207">
        <v>1184531</v>
      </c>
      <c r="F39" s="88"/>
      <c r="G39" s="88">
        <v>299490</v>
      </c>
      <c r="H39" s="68">
        <f>SUM(E39:G39)</f>
        <v>1484021</v>
      </c>
      <c r="I39" s="207">
        <v>1073200</v>
      </c>
      <c r="J39" s="88"/>
      <c r="K39" s="88">
        <v>275316</v>
      </c>
      <c r="L39" s="68">
        <f>SUM(I39:K39)</f>
        <v>1348516</v>
      </c>
    </row>
    <row r="40" spans="2:12" s="37" customFormat="1">
      <c r="B40" s="28">
        <v>1000</v>
      </c>
      <c r="C40" s="190" t="s">
        <v>2</v>
      </c>
      <c r="D40" s="190"/>
      <c r="E40" s="92"/>
      <c r="F40" s="89">
        <v>482212</v>
      </c>
      <c r="G40" s="89"/>
      <c r="H40" s="68">
        <f t="shared" ref="H40:H49" si="16">SUM(E40:G40)</f>
        <v>482212</v>
      </c>
      <c r="I40" s="92"/>
      <c r="J40" s="89">
        <v>430552</v>
      </c>
      <c r="K40" s="89"/>
      <c r="L40" s="68">
        <f t="shared" ref="L40:L49" si="17">SUM(I40:K40)</f>
        <v>430552</v>
      </c>
    </row>
    <row r="41" spans="2:12" s="37" customFormat="1">
      <c r="B41" s="29" t="s">
        <v>191</v>
      </c>
      <c r="C41" s="190" t="s">
        <v>192</v>
      </c>
      <c r="D41" s="190"/>
      <c r="E41" s="92"/>
      <c r="F41" s="89">
        <v>54662</v>
      </c>
      <c r="G41" s="89"/>
      <c r="H41" s="68">
        <f t="shared" si="16"/>
        <v>54662</v>
      </c>
      <c r="I41" s="92"/>
      <c r="J41" s="89">
        <v>54105</v>
      </c>
      <c r="K41" s="89"/>
      <c r="L41" s="68">
        <f t="shared" si="17"/>
        <v>54105</v>
      </c>
    </row>
    <row r="42" spans="2:12" s="37" customFormat="1">
      <c r="B42" s="30" t="s">
        <v>28</v>
      </c>
      <c r="C42" s="191" t="s">
        <v>193</v>
      </c>
      <c r="D42" s="191"/>
      <c r="E42" s="92"/>
      <c r="F42" s="89"/>
      <c r="G42" s="89"/>
      <c r="H42" s="68">
        <f t="shared" si="16"/>
        <v>0</v>
      </c>
      <c r="I42" s="92"/>
      <c r="J42" s="89"/>
      <c r="K42" s="89"/>
      <c r="L42" s="68">
        <f t="shared" si="17"/>
        <v>0</v>
      </c>
    </row>
    <row r="43" spans="2:12" s="37" customFormat="1">
      <c r="B43" s="28">
        <v>4200</v>
      </c>
      <c r="C43" s="191" t="s">
        <v>3</v>
      </c>
      <c r="D43" s="191"/>
      <c r="E43" s="92"/>
      <c r="F43" s="89">
        <v>65310</v>
      </c>
      <c r="G43" s="89"/>
      <c r="H43" s="68">
        <f t="shared" si="16"/>
        <v>65310</v>
      </c>
      <c r="I43" s="92"/>
      <c r="J43" s="89">
        <v>63520</v>
      </c>
      <c r="K43" s="89"/>
      <c r="L43" s="68">
        <f t="shared" si="17"/>
        <v>63520</v>
      </c>
    </row>
    <row r="44" spans="2:12" s="37" customFormat="1" ht="24">
      <c r="B44" s="21"/>
      <c r="C44" s="17">
        <v>4214</v>
      </c>
      <c r="D44" s="16" t="s">
        <v>194</v>
      </c>
      <c r="E44" s="92"/>
      <c r="F44" s="89">
        <v>65310</v>
      </c>
      <c r="G44" s="89"/>
      <c r="H44" s="68">
        <f t="shared" si="16"/>
        <v>65310</v>
      </c>
      <c r="I44" s="92"/>
      <c r="J44" s="89">
        <v>63520</v>
      </c>
      <c r="K44" s="89"/>
      <c r="L44" s="68">
        <f t="shared" si="17"/>
        <v>63520</v>
      </c>
    </row>
    <row r="45" spans="2:12" s="37" customFormat="1">
      <c r="B45" s="28">
        <v>4300</v>
      </c>
      <c r="C45" s="194" t="s">
        <v>4</v>
      </c>
      <c r="D45" s="194"/>
      <c r="E45" s="92"/>
      <c r="F45" s="89"/>
      <c r="G45" s="89"/>
      <c r="H45" s="68">
        <f t="shared" si="16"/>
        <v>0</v>
      </c>
      <c r="I45" s="92"/>
      <c r="J45" s="89"/>
      <c r="K45" s="89"/>
      <c r="L45" s="68">
        <f t="shared" si="17"/>
        <v>0</v>
      </c>
    </row>
    <row r="46" spans="2:12" s="37" customFormat="1">
      <c r="B46" s="28">
        <v>4500</v>
      </c>
      <c r="C46" s="191" t="s">
        <v>5</v>
      </c>
      <c r="D46" s="191"/>
      <c r="E46" s="92"/>
      <c r="F46" s="89"/>
      <c r="G46" s="89"/>
      <c r="H46" s="68">
        <f t="shared" si="16"/>
        <v>0</v>
      </c>
      <c r="I46" s="92"/>
      <c r="J46" s="89"/>
      <c r="K46" s="89"/>
      <c r="L46" s="68">
        <f t="shared" si="17"/>
        <v>0</v>
      </c>
    </row>
    <row r="47" spans="2:12" s="37" customFormat="1" ht="12" customHeight="1">
      <c r="B47" s="28">
        <v>4600</v>
      </c>
      <c r="C47" s="760" t="s">
        <v>6</v>
      </c>
      <c r="D47" s="760"/>
      <c r="E47" s="92"/>
      <c r="F47" s="89">
        <v>7000</v>
      </c>
      <c r="G47" s="89"/>
      <c r="H47" s="68">
        <f t="shared" si="16"/>
        <v>7000</v>
      </c>
      <c r="I47" s="92"/>
      <c r="J47" s="89">
        <v>5755</v>
      </c>
      <c r="K47" s="89"/>
      <c r="L47" s="68">
        <f t="shared" si="17"/>
        <v>5755</v>
      </c>
    </row>
    <row r="48" spans="2:12" s="37" customFormat="1">
      <c r="B48" s="286" t="s">
        <v>251</v>
      </c>
      <c r="C48" s="242" t="s">
        <v>12</v>
      </c>
      <c r="D48" s="242"/>
      <c r="E48" s="92"/>
      <c r="F48" s="89">
        <v>51395</v>
      </c>
      <c r="G48" s="89"/>
      <c r="H48" s="68">
        <f t="shared" si="16"/>
        <v>51395</v>
      </c>
      <c r="I48" s="92"/>
      <c r="J48" s="89">
        <v>6000</v>
      </c>
      <c r="K48" s="89"/>
      <c r="L48" s="68">
        <f t="shared" si="17"/>
        <v>6000</v>
      </c>
    </row>
    <row r="49" spans="2:16" s="37" customFormat="1" ht="12.6" thickBot="1">
      <c r="B49" s="32">
        <v>98</v>
      </c>
      <c r="C49" s="193" t="s">
        <v>7</v>
      </c>
      <c r="D49" s="191"/>
      <c r="E49" s="208"/>
      <c r="F49" s="209"/>
      <c r="G49" s="209"/>
      <c r="H49" s="68">
        <f t="shared" si="16"/>
        <v>0</v>
      </c>
      <c r="I49" s="208"/>
      <c r="J49" s="209"/>
      <c r="K49" s="209"/>
      <c r="L49" s="68">
        <f t="shared" si="17"/>
        <v>0</v>
      </c>
    </row>
    <row r="50" spans="2:16" s="37" customFormat="1" ht="12.6" thickBot="1">
      <c r="B50" s="22"/>
      <c r="C50" s="23"/>
      <c r="D50" s="24" t="s">
        <v>69</v>
      </c>
      <c r="E50" s="198">
        <f>SUM(E39+E40+E41+E42+E43+E45+E46+E47+E48+E49)</f>
        <v>1184531</v>
      </c>
      <c r="F50" s="199">
        <f>SUM(F39+F40+F41+F42+F43+F45+F46+F47+F48+F49)</f>
        <v>660579</v>
      </c>
      <c r="G50" s="199">
        <f>SUM(G39+G40+G41+G42+G43+G45+G46+G47+G48+G49)</f>
        <v>299490</v>
      </c>
      <c r="H50" s="210">
        <f>SUM(E50:G50)</f>
        <v>2144600</v>
      </c>
      <c r="I50" s="198">
        <f>SUM(I39+I40+I41+I42+I43+I45+I46+I47+I48+I49)</f>
        <v>1073200</v>
      </c>
      <c r="J50" s="199">
        <f>SUM(J39+J40+J41+J42+J43+J45+J46+J47+J48+J49)</f>
        <v>559932</v>
      </c>
      <c r="K50" s="199">
        <f>SUM(K39+K40+K41+K42+K43+K45+K46+K47+K48+K49)</f>
        <v>275316</v>
      </c>
      <c r="L50" s="210">
        <f>SUM(I50:K50)</f>
        <v>1908448</v>
      </c>
    </row>
    <row r="51" spans="2:16" s="37" customFormat="1">
      <c r="B51" s="33"/>
      <c r="C51" s="34"/>
      <c r="D51" s="35"/>
      <c r="E51" s="554"/>
      <c r="F51" s="554"/>
      <c r="G51" s="554"/>
      <c r="H51" s="36"/>
      <c r="I51" s="554"/>
      <c r="J51" s="554"/>
      <c r="K51" s="554"/>
      <c r="L51" s="36"/>
    </row>
    <row r="52" spans="2:16" s="37" customFormat="1">
      <c r="B52" s="33"/>
      <c r="C52" s="34"/>
      <c r="D52" s="35"/>
      <c r="E52" s="36"/>
      <c r="F52" s="36"/>
      <c r="G52" s="36"/>
      <c r="H52" s="36"/>
      <c r="I52" s="36"/>
      <c r="J52" s="36"/>
      <c r="K52" s="36"/>
      <c r="L52" s="36"/>
    </row>
    <row r="53" spans="2:16" s="37" customFormat="1" ht="12.6" thickBot="1">
      <c r="B53" s="33"/>
      <c r="C53" s="34"/>
      <c r="D53" s="35"/>
      <c r="E53" s="105"/>
      <c r="F53" s="105"/>
      <c r="G53" s="105"/>
      <c r="H53" s="105"/>
      <c r="I53" s="105"/>
      <c r="J53" s="105"/>
      <c r="K53" s="105"/>
      <c r="L53" s="105"/>
    </row>
    <row r="54" spans="2:16" s="37" customFormat="1" ht="38.25" customHeight="1" thickBot="1">
      <c r="B54" s="70"/>
      <c r="C54" s="71" t="s">
        <v>1</v>
      </c>
      <c r="D54" s="70" t="s">
        <v>14</v>
      </c>
      <c r="E54" s="201" t="s">
        <v>72</v>
      </c>
      <c r="F54" s="202" t="s">
        <v>73</v>
      </c>
      <c r="G54" s="202" t="s">
        <v>71</v>
      </c>
      <c r="H54" s="203" t="s">
        <v>13</v>
      </c>
      <c r="I54" s="201" t="s">
        <v>72</v>
      </c>
      <c r="J54" s="202" t="s">
        <v>73</v>
      </c>
      <c r="K54" s="202" t="s">
        <v>71</v>
      </c>
      <c r="L54" s="203" t="s">
        <v>13</v>
      </c>
    </row>
    <row r="55" spans="2:16" s="37" customFormat="1" ht="15" customHeight="1" thickBot="1">
      <c r="B55" s="66" t="s">
        <v>15</v>
      </c>
      <c r="C55" s="39">
        <v>123</v>
      </c>
      <c r="D55" s="72" t="s">
        <v>19</v>
      </c>
      <c r="E55" s="204"/>
      <c r="F55" s="205"/>
      <c r="G55" s="205"/>
      <c r="H55" s="206">
        <v>0</v>
      </c>
      <c r="I55" s="204"/>
      <c r="J55" s="205"/>
      <c r="K55" s="205"/>
      <c r="L55" s="206">
        <v>0</v>
      </c>
    </row>
    <row r="56" spans="2:16" s="37" customFormat="1" ht="12" customHeight="1">
      <c r="B56" s="27" t="s">
        <v>10</v>
      </c>
      <c r="C56" s="762" t="s">
        <v>16</v>
      </c>
      <c r="D56" s="762"/>
      <c r="E56" s="207"/>
      <c r="F56" s="88">
        <v>193310</v>
      </c>
      <c r="G56" s="88"/>
      <c r="H56" s="68">
        <f>SUM(E56:G56)</f>
        <v>193310</v>
      </c>
      <c r="I56" s="207"/>
      <c r="J56" s="88">
        <v>174790</v>
      </c>
      <c r="K56" s="88"/>
      <c r="L56" s="68">
        <f>SUM(I56:K56)</f>
        <v>174790</v>
      </c>
      <c r="M56" s="216"/>
      <c r="N56" s="216"/>
      <c r="O56" s="216"/>
      <c r="P56" s="216"/>
    </row>
    <row r="57" spans="2:16" s="37" customFormat="1">
      <c r="B57" s="28">
        <v>1000</v>
      </c>
      <c r="C57" s="190" t="s">
        <v>2</v>
      </c>
      <c r="D57" s="190"/>
      <c r="E57" s="92"/>
      <c r="F57" s="89">
        <v>13430</v>
      </c>
      <c r="G57" s="89"/>
      <c r="H57" s="68">
        <f>SUM(E57:G57)</f>
        <v>13430</v>
      </c>
      <c r="I57" s="92"/>
      <c r="J57" s="89">
        <v>7080</v>
      </c>
      <c r="K57" s="89"/>
      <c r="L57" s="68">
        <f>SUM(I57:K57)</f>
        <v>7080</v>
      </c>
      <c r="M57" s="216"/>
      <c r="N57" s="216"/>
      <c r="O57" s="216"/>
      <c r="P57" s="216"/>
    </row>
    <row r="58" spans="2:16" s="37" customFormat="1">
      <c r="B58" s="29" t="s">
        <v>191</v>
      </c>
      <c r="C58" s="190" t="s">
        <v>192</v>
      </c>
      <c r="D58" s="190"/>
      <c r="E58" s="92"/>
      <c r="F58" s="89">
        <v>70</v>
      </c>
      <c r="G58" s="89"/>
      <c r="H58" s="68">
        <f>SUM(E58:G58)</f>
        <v>70</v>
      </c>
      <c r="I58" s="92"/>
      <c r="J58" s="89">
        <v>70</v>
      </c>
      <c r="K58" s="89"/>
      <c r="L58" s="68">
        <f>SUM(I58:K58)</f>
        <v>70</v>
      </c>
      <c r="M58" s="216"/>
      <c r="N58" s="216"/>
      <c r="O58" s="216"/>
      <c r="P58" s="216"/>
    </row>
    <row r="59" spans="2:16" s="37" customFormat="1">
      <c r="B59" s="30" t="s">
        <v>28</v>
      </c>
      <c r="C59" s="191" t="s">
        <v>193</v>
      </c>
      <c r="D59" s="191"/>
      <c r="E59" s="92"/>
      <c r="F59" s="89"/>
      <c r="G59" s="89"/>
      <c r="H59" s="68">
        <f>SUM(E59:G59)</f>
        <v>0</v>
      </c>
      <c r="I59" s="92"/>
      <c r="J59" s="89"/>
      <c r="K59" s="89"/>
      <c r="L59" s="68">
        <f>SUM(I59:K59)</f>
        <v>0</v>
      </c>
      <c r="M59" s="216"/>
      <c r="N59" s="216"/>
      <c r="O59" s="216"/>
      <c r="P59" s="216"/>
    </row>
    <row r="60" spans="2:16" s="37" customFormat="1">
      <c r="B60" s="28">
        <v>4200</v>
      </c>
      <c r="C60" s="191" t="s">
        <v>3</v>
      </c>
      <c r="D60" s="191"/>
      <c r="E60" s="92"/>
      <c r="F60" s="89"/>
      <c r="G60" s="89"/>
      <c r="H60" s="68">
        <f>SUM(E60:G60)</f>
        <v>0</v>
      </c>
      <c r="I60" s="92"/>
      <c r="J60" s="89"/>
      <c r="K60" s="89"/>
      <c r="L60" s="68">
        <f>SUM(I60:K60)</f>
        <v>0</v>
      </c>
      <c r="M60" s="216"/>
      <c r="N60" s="216"/>
      <c r="O60" s="216"/>
      <c r="P60" s="216"/>
    </row>
    <row r="61" spans="2:16" s="37" customFormat="1" ht="24" customHeight="1">
      <c r="B61" s="21"/>
      <c r="C61" s="17">
        <v>4214</v>
      </c>
      <c r="D61" s="16" t="s">
        <v>194</v>
      </c>
      <c r="E61" s="92"/>
      <c r="F61" s="89"/>
      <c r="G61" s="89"/>
      <c r="H61" s="68"/>
      <c r="I61" s="92"/>
      <c r="J61" s="89"/>
      <c r="K61" s="89"/>
      <c r="L61" s="68"/>
      <c r="M61" s="216"/>
      <c r="N61" s="216"/>
      <c r="O61" s="216"/>
      <c r="P61" s="216"/>
    </row>
    <row r="62" spans="2:16" s="37" customFormat="1">
      <c r="B62" s="28">
        <v>4300</v>
      </c>
      <c r="C62" s="194" t="s">
        <v>4</v>
      </c>
      <c r="D62" s="194"/>
      <c r="E62" s="92"/>
      <c r="F62" s="89"/>
      <c r="G62" s="89"/>
      <c r="H62" s="68">
        <f t="shared" ref="H62:H67" si="18">SUM(E62:G62)</f>
        <v>0</v>
      </c>
      <c r="I62" s="92"/>
      <c r="J62" s="89"/>
      <c r="K62" s="89"/>
      <c r="L62" s="68">
        <f t="shared" ref="L62:L67" si="19">SUM(I62:K62)</f>
        <v>0</v>
      </c>
      <c r="M62" s="216"/>
      <c r="N62" s="216"/>
      <c r="O62" s="216"/>
      <c r="P62" s="216"/>
    </row>
    <row r="63" spans="2:16" s="37" customFormat="1">
      <c r="B63" s="28">
        <v>4500</v>
      </c>
      <c r="C63" s="191" t="s">
        <v>5</v>
      </c>
      <c r="D63" s="191"/>
      <c r="E63" s="92"/>
      <c r="F63" s="89"/>
      <c r="G63" s="89"/>
      <c r="H63" s="68">
        <f t="shared" si="18"/>
        <v>0</v>
      </c>
      <c r="I63" s="92"/>
      <c r="J63" s="89"/>
      <c r="K63" s="89"/>
      <c r="L63" s="68">
        <f t="shared" si="19"/>
        <v>0</v>
      </c>
      <c r="M63" s="216"/>
      <c r="N63" s="216"/>
      <c r="O63" s="216"/>
      <c r="P63" s="216"/>
    </row>
    <row r="64" spans="2:16" s="37" customFormat="1" ht="12" customHeight="1">
      <c r="B64" s="28">
        <v>4600</v>
      </c>
      <c r="C64" s="760" t="s">
        <v>6</v>
      </c>
      <c r="D64" s="760"/>
      <c r="E64" s="92"/>
      <c r="F64" s="89">
        <v>630</v>
      </c>
      <c r="G64" s="89"/>
      <c r="H64" s="68">
        <f t="shared" si="18"/>
        <v>630</v>
      </c>
      <c r="I64" s="92"/>
      <c r="J64" s="89">
        <v>630</v>
      </c>
      <c r="K64" s="89"/>
      <c r="L64" s="68">
        <f t="shared" si="19"/>
        <v>630</v>
      </c>
      <c r="M64" s="216"/>
      <c r="N64" s="216"/>
      <c r="O64" s="216"/>
      <c r="P64" s="216"/>
    </row>
    <row r="65" spans="2:16" s="37" customFormat="1">
      <c r="B65" s="286" t="s">
        <v>251</v>
      </c>
      <c r="C65" s="242" t="s">
        <v>12</v>
      </c>
      <c r="D65" s="242"/>
      <c r="E65" s="92"/>
      <c r="F65" s="89"/>
      <c r="G65" s="89"/>
      <c r="H65" s="68">
        <f t="shared" si="18"/>
        <v>0</v>
      </c>
      <c r="I65" s="92"/>
      <c r="J65" s="89"/>
      <c r="K65" s="89"/>
      <c r="L65" s="68">
        <f t="shared" si="19"/>
        <v>0</v>
      </c>
      <c r="M65" s="216"/>
      <c r="N65" s="216"/>
      <c r="O65" s="216"/>
      <c r="P65" s="216"/>
    </row>
    <row r="66" spans="2:16" s="37" customFormat="1" ht="12.6" thickBot="1">
      <c r="B66" s="32">
        <v>98</v>
      </c>
      <c r="C66" s="193" t="s">
        <v>7</v>
      </c>
      <c r="D66" s="191"/>
      <c r="E66" s="208"/>
      <c r="F66" s="209"/>
      <c r="G66" s="209"/>
      <c r="H66" s="68">
        <f t="shared" si="18"/>
        <v>0</v>
      </c>
      <c r="I66" s="208"/>
      <c r="J66" s="209"/>
      <c r="K66" s="209"/>
      <c r="L66" s="68">
        <f t="shared" si="19"/>
        <v>0</v>
      </c>
      <c r="M66" s="216"/>
      <c r="N66" s="216"/>
      <c r="O66" s="216"/>
      <c r="P66" s="216"/>
    </row>
    <row r="67" spans="2:16" s="37" customFormat="1" ht="12.6" thickBot="1">
      <c r="B67" s="22"/>
      <c r="C67" s="23"/>
      <c r="D67" s="24" t="s">
        <v>70</v>
      </c>
      <c r="E67" s="198">
        <f>SUM(E56+E57+E58+E59+E60+E62+E63+E64+E65+E66)</f>
        <v>0</v>
      </c>
      <c r="F67" s="199">
        <f>SUM(F56+F57+F58+F59+F60+F62+F63+F64+F65+F66)</f>
        <v>207440</v>
      </c>
      <c r="G67" s="199">
        <f>SUM(G56+G57+G58+G59+G60+G62+G63+G64+G65+G66)</f>
        <v>0</v>
      </c>
      <c r="H67" s="200">
        <f t="shared" si="18"/>
        <v>207440</v>
      </c>
      <c r="I67" s="198">
        <f>SUM(I56+I57+I58+I59+I60+I62+I63+I64+I65+I66)</f>
        <v>0</v>
      </c>
      <c r="J67" s="199">
        <f>SUM(J56+J57+J58+J59+J60+J62+J63+J64+J65+J66)</f>
        <v>182570</v>
      </c>
      <c r="K67" s="199">
        <f>SUM(K56+K57+K58+K59+K60+K62+K63+K64+K65+K66)</f>
        <v>0</v>
      </c>
      <c r="L67" s="200">
        <f t="shared" si="19"/>
        <v>182570</v>
      </c>
      <c r="M67" s="216"/>
      <c r="N67" s="216"/>
      <c r="O67" s="216"/>
      <c r="P67" s="216"/>
    </row>
    <row r="68" spans="2:16" s="37" customFormat="1">
      <c r="B68" s="768" t="s">
        <v>18</v>
      </c>
      <c r="C68" s="768"/>
      <c r="D68" s="768"/>
      <c r="E68" s="36">
        <f>SUM(E35+E50+E67)</f>
        <v>1308107</v>
      </c>
      <c r="F68" s="36">
        <f t="shared" ref="F68:H68" si="20">SUM(F35+F50+F67)</f>
        <v>868019</v>
      </c>
      <c r="G68" s="36">
        <f t="shared" si="20"/>
        <v>299490</v>
      </c>
      <c r="H68" s="36">
        <f t="shared" si="20"/>
        <v>2475616</v>
      </c>
      <c r="I68" s="36">
        <f>SUM(I35+I50+I67)</f>
        <v>1196504</v>
      </c>
      <c r="J68" s="36">
        <f t="shared" ref="J68:L68" si="21">SUM(J35+J50+J67)</f>
        <v>742502</v>
      </c>
      <c r="K68" s="36">
        <f t="shared" si="21"/>
        <v>275316</v>
      </c>
      <c r="L68" s="36">
        <f t="shared" si="21"/>
        <v>2214322</v>
      </c>
    </row>
    <row r="69" spans="2:16" s="37" customFormat="1" ht="12.6" thickBot="1">
      <c r="B69" s="103"/>
      <c r="C69" s="103"/>
      <c r="D69" s="103"/>
      <c r="E69" s="105"/>
      <c r="F69" s="105"/>
      <c r="G69" s="105"/>
      <c r="H69" s="105"/>
      <c r="I69" s="105"/>
      <c r="J69" s="105"/>
      <c r="K69" s="105"/>
      <c r="L69" s="105"/>
    </row>
    <row r="70" spans="2:16" s="37" customFormat="1" ht="35.25" customHeight="1" thickBot="1">
      <c r="B70" s="18"/>
      <c r="C70" s="192" t="s">
        <v>1</v>
      </c>
      <c r="D70" s="18" t="s">
        <v>14</v>
      </c>
      <c r="E70" s="201" t="s">
        <v>72</v>
      </c>
      <c r="F70" s="202" t="s">
        <v>73</v>
      </c>
      <c r="G70" s="202" t="s">
        <v>71</v>
      </c>
      <c r="H70" s="203" t="s">
        <v>13</v>
      </c>
      <c r="I70" s="201" t="s">
        <v>72</v>
      </c>
      <c r="J70" s="202" t="s">
        <v>73</v>
      </c>
      <c r="K70" s="202" t="s">
        <v>71</v>
      </c>
      <c r="L70" s="203" t="s">
        <v>13</v>
      </c>
    </row>
    <row r="71" spans="2:16" s="37" customFormat="1" ht="12.6" thickBot="1">
      <c r="B71" s="66" t="s">
        <v>15</v>
      </c>
      <c r="C71" s="19">
        <v>239</v>
      </c>
      <c r="D71" s="20" t="s">
        <v>20</v>
      </c>
      <c r="E71" s="204"/>
      <c r="F71" s="205"/>
      <c r="G71" s="205"/>
      <c r="H71" s="206">
        <v>0</v>
      </c>
      <c r="I71" s="204"/>
      <c r="J71" s="205"/>
      <c r="K71" s="205"/>
      <c r="L71" s="206">
        <v>0</v>
      </c>
    </row>
    <row r="72" spans="2:16" s="37" customFormat="1" ht="12" customHeight="1">
      <c r="B72" s="27" t="s">
        <v>10</v>
      </c>
      <c r="C72" s="780" t="s">
        <v>16</v>
      </c>
      <c r="D72" s="780"/>
      <c r="E72" s="207">
        <v>14700</v>
      </c>
      <c r="F72" s="88"/>
      <c r="G72" s="88"/>
      <c r="H72" s="68">
        <f>SUM(E72:G72)</f>
        <v>14700</v>
      </c>
      <c r="I72" s="207">
        <v>7805</v>
      </c>
      <c r="J72" s="88"/>
      <c r="K72" s="88"/>
      <c r="L72" s="68">
        <f>SUM(I72:K72)</f>
        <v>7805</v>
      </c>
    </row>
    <row r="73" spans="2:16" s="37" customFormat="1">
      <c r="B73" s="28">
        <v>1000</v>
      </c>
      <c r="C73" s="190" t="s">
        <v>2</v>
      </c>
      <c r="D73" s="190"/>
      <c r="E73" s="211">
        <v>134110</v>
      </c>
      <c r="F73" s="89"/>
      <c r="G73" s="89"/>
      <c r="H73" s="68">
        <f>SUM(E73:G73)</f>
        <v>134110</v>
      </c>
      <c r="I73" s="211">
        <v>2886</v>
      </c>
      <c r="J73" s="89"/>
      <c r="K73" s="89"/>
      <c r="L73" s="68">
        <f>SUM(I73:K73)</f>
        <v>2886</v>
      </c>
    </row>
    <row r="74" spans="2:16" s="37" customFormat="1">
      <c r="B74" s="29" t="s">
        <v>191</v>
      </c>
      <c r="C74" s="190" t="s">
        <v>192</v>
      </c>
      <c r="D74" s="190"/>
      <c r="E74" s="211"/>
      <c r="F74" s="89"/>
      <c r="G74" s="89"/>
      <c r="H74" s="68">
        <f>SUM(E74:G74)</f>
        <v>0</v>
      </c>
      <c r="I74" s="211"/>
      <c r="J74" s="89"/>
      <c r="K74" s="89"/>
      <c r="L74" s="68">
        <f>SUM(I74:K74)</f>
        <v>0</v>
      </c>
    </row>
    <row r="75" spans="2:16" s="37" customFormat="1">
      <c r="B75" s="30" t="s">
        <v>28</v>
      </c>
      <c r="C75" s="191" t="s">
        <v>193</v>
      </c>
      <c r="D75" s="191"/>
      <c r="E75" s="211"/>
      <c r="F75" s="89"/>
      <c r="G75" s="89"/>
      <c r="H75" s="68">
        <f>SUM(E75:G75)</f>
        <v>0</v>
      </c>
      <c r="I75" s="211"/>
      <c r="J75" s="89"/>
      <c r="K75" s="89"/>
      <c r="L75" s="68">
        <f>SUM(I75:K75)</f>
        <v>0</v>
      </c>
    </row>
    <row r="76" spans="2:16" s="37" customFormat="1">
      <c r="B76" s="28">
        <v>4200</v>
      </c>
      <c r="C76" s="191" t="s">
        <v>3</v>
      </c>
      <c r="D76" s="191"/>
      <c r="E76" s="92"/>
      <c r="F76" s="89"/>
      <c r="G76" s="89"/>
      <c r="H76" s="68">
        <f>SUM(E76:G76)</f>
        <v>0</v>
      </c>
      <c r="I76" s="92"/>
      <c r="J76" s="89"/>
      <c r="K76" s="89"/>
      <c r="L76" s="68">
        <f>SUM(I76:K76)</f>
        <v>0</v>
      </c>
    </row>
    <row r="77" spans="2:16" s="37" customFormat="1" ht="23.25" customHeight="1">
      <c r="B77" s="21"/>
      <c r="C77" s="17">
        <v>4214</v>
      </c>
      <c r="D77" s="16" t="s">
        <v>194</v>
      </c>
      <c r="E77" s="92"/>
      <c r="F77" s="89"/>
      <c r="G77" s="89"/>
      <c r="H77" s="68"/>
      <c r="I77" s="92"/>
      <c r="J77" s="89"/>
      <c r="K77" s="89"/>
      <c r="L77" s="68"/>
    </row>
    <row r="78" spans="2:16" s="37" customFormat="1">
      <c r="B78" s="28">
        <v>4300</v>
      </c>
      <c r="C78" s="194" t="s">
        <v>4</v>
      </c>
      <c r="D78" s="194"/>
      <c r="E78" s="92"/>
      <c r="F78" s="89"/>
      <c r="G78" s="89"/>
      <c r="H78" s="68">
        <f>SUM(E78:G78)</f>
        <v>0</v>
      </c>
      <c r="I78" s="92"/>
      <c r="J78" s="89"/>
      <c r="K78" s="89"/>
      <c r="L78" s="68">
        <f>SUM(I78:K78)</f>
        <v>0</v>
      </c>
    </row>
    <row r="79" spans="2:16" s="37" customFormat="1">
      <c r="B79" s="28">
        <v>4500</v>
      </c>
      <c r="C79" s="191" t="s">
        <v>5</v>
      </c>
      <c r="D79" s="191"/>
      <c r="E79" s="92"/>
      <c r="F79" s="89"/>
      <c r="G79" s="89"/>
      <c r="H79" s="68">
        <f>SUM(E79:G79)</f>
        <v>0</v>
      </c>
      <c r="I79" s="92"/>
      <c r="J79" s="89"/>
      <c r="K79" s="89"/>
      <c r="L79" s="68">
        <f>SUM(I79:K79)</f>
        <v>0</v>
      </c>
    </row>
    <row r="80" spans="2:16" s="37" customFormat="1" ht="12" customHeight="1">
      <c r="B80" s="28">
        <v>4600</v>
      </c>
      <c r="C80" s="760" t="s">
        <v>6</v>
      </c>
      <c r="D80" s="760"/>
      <c r="E80" s="92"/>
      <c r="F80" s="89"/>
      <c r="G80" s="89"/>
      <c r="H80" s="68">
        <f>SUM(E80:G80)</f>
        <v>0</v>
      </c>
      <c r="I80" s="92"/>
      <c r="J80" s="89"/>
      <c r="K80" s="89"/>
      <c r="L80" s="68">
        <f>SUM(I80:K80)</f>
        <v>0</v>
      </c>
    </row>
    <row r="81" spans="2:12" s="37" customFormat="1">
      <c r="B81" s="286" t="s">
        <v>251</v>
      </c>
      <c r="C81" s="242" t="s">
        <v>12</v>
      </c>
      <c r="D81" s="242"/>
      <c r="E81" s="92"/>
      <c r="F81" s="89"/>
      <c r="G81" s="89"/>
      <c r="H81" s="68">
        <f>SUM(E81:G81)</f>
        <v>0</v>
      </c>
      <c r="I81" s="92"/>
      <c r="J81" s="89"/>
      <c r="K81" s="89"/>
      <c r="L81" s="68">
        <f>SUM(I81:K81)</f>
        <v>0</v>
      </c>
    </row>
    <row r="82" spans="2:12" s="37" customFormat="1" ht="12.6" thickBot="1">
      <c r="B82" s="32">
        <v>98</v>
      </c>
      <c r="C82" s="193" t="s">
        <v>7</v>
      </c>
      <c r="D82" s="191"/>
      <c r="E82" s="208"/>
      <c r="F82" s="209"/>
      <c r="G82" s="209"/>
      <c r="H82" s="68">
        <f>SUM(E82:G82)</f>
        <v>0</v>
      </c>
      <c r="I82" s="208"/>
      <c r="J82" s="209"/>
      <c r="K82" s="209"/>
      <c r="L82" s="68">
        <f>SUM(I82:K82)</f>
        <v>0</v>
      </c>
    </row>
    <row r="83" spans="2:12" s="37" customFormat="1" ht="12.6" thickBot="1">
      <c r="B83" s="22"/>
      <c r="C83" s="23"/>
      <c r="D83" s="24" t="s">
        <v>69</v>
      </c>
      <c r="E83" s="198">
        <f>SUM(E72+E73+E74+E75+E76+E78+E79+E80+E81+E82)</f>
        <v>148810</v>
      </c>
      <c r="F83" s="199">
        <f t="shared" ref="F83:H83" si="22">SUM(F72+F73+F74+F75+F76+F78+F79+F80+F81+F82)</f>
        <v>0</v>
      </c>
      <c r="G83" s="199">
        <f t="shared" si="22"/>
        <v>0</v>
      </c>
      <c r="H83" s="200">
        <f t="shared" si="22"/>
        <v>148810</v>
      </c>
      <c r="I83" s="198">
        <f>SUM(I72+I73+I74+I75+I76+I78+I79+I80+I81+I82)</f>
        <v>10691</v>
      </c>
      <c r="J83" s="199">
        <f t="shared" ref="J83:L83" si="23">SUM(J72+J73+J74+J75+J76+J78+J79+J80+J81+J82)</f>
        <v>0</v>
      </c>
      <c r="K83" s="199">
        <f t="shared" si="23"/>
        <v>0</v>
      </c>
      <c r="L83" s="200">
        <f t="shared" si="23"/>
        <v>10691</v>
      </c>
    </row>
    <row r="84" spans="2:12" s="37" customFormat="1" ht="12.6" thickBot="1">
      <c r="B84" s="75"/>
      <c r="C84" s="75"/>
      <c r="D84" s="76"/>
      <c r="E84" s="179"/>
      <c r="F84" s="180"/>
      <c r="G84" s="180"/>
      <c r="H84" s="180"/>
      <c r="I84" s="179"/>
      <c r="J84" s="180"/>
      <c r="K84" s="180"/>
      <c r="L84" s="180"/>
    </row>
    <row r="85" spans="2:12" s="37" customFormat="1" ht="36" customHeight="1" thickBot="1">
      <c r="B85" s="18"/>
      <c r="C85" s="192" t="s">
        <v>1</v>
      </c>
      <c r="D85" s="18" t="s">
        <v>14</v>
      </c>
      <c r="E85" s="201" t="s">
        <v>72</v>
      </c>
      <c r="F85" s="202" t="s">
        <v>73</v>
      </c>
      <c r="G85" s="202" t="s">
        <v>71</v>
      </c>
      <c r="H85" s="203" t="s">
        <v>13</v>
      </c>
      <c r="I85" s="201" t="s">
        <v>72</v>
      </c>
      <c r="J85" s="202" t="s">
        <v>73</v>
      </c>
      <c r="K85" s="202" t="s">
        <v>71</v>
      </c>
      <c r="L85" s="203" t="s">
        <v>13</v>
      </c>
    </row>
    <row r="86" spans="2:12" s="37" customFormat="1" ht="18" customHeight="1" thickBot="1">
      <c r="B86" s="66" t="s">
        <v>15</v>
      </c>
      <c r="C86" s="19">
        <v>282</v>
      </c>
      <c r="D86" s="20" t="s">
        <v>21</v>
      </c>
      <c r="E86" s="204"/>
      <c r="F86" s="205"/>
      <c r="G86" s="205"/>
      <c r="H86" s="206"/>
      <c r="I86" s="204"/>
      <c r="J86" s="205"/>
      <c r="K86" s="205"/>
      <c r="L86" s="206"/>
    </row>
    <row r="87" spans="2:12" s="37" customFormat="1" ht="12" customHeight="1">
      <c r="B87" s="27" t="s">
        <v>10</v>
      </c>
      <c r="C87" s="762" t="s">
        <v>16</v>
      </c>
      <c r="D87" s="762"/>
      <c r="E87" s="207">
        <v>66600</v>
      </c>
      <c r="F87" s="88"/>
      <c r="G87" s="88"/>
      <c r="H87" s="68">
        <f>SUM(E87:G87)</f>
        <v>66600</v>
      </c>
      <c r="I87" s="207">
        <v>63899</v>
      </c>
      <c r="J87" s="88"/>
      <c r="K87" s="88"/>
      <c r="L87" s="68">
        <f>SUM(I87:K87)</f>
        <v>63899</v>
      </c>
    </row>
    <row r="88" spans="2:12" s="37" customFormat="1">
      <c r="B88" s="28">
        <v>1000</v>
      </c>
      <c r="C88" s="190" t="s">
        <v>2</v>
      </c>
      <c r="D88" s="190"/>
      <c r="E88" s="92">
        <v>30185</v>
      </c>
      <c r="F88" s="89"/>
      <c r="G88" s="89"/>
      <c r="H88" s="68">
        <f>SUM(E88:G88)</f>
        <v>30185</v>
      </c>
      <c r="I88" s="92">
        <v>6161</v>
      </c>
      <c r="J88" s="89"/>
      <c r="K88" s="89"/>
      <c r="L88" s="68">
        <f>SUM(I88:K88)</f>
        <v>6161</v>
      </c>
    </row>
    <row r="89" spans="2:12" s="37" customFormat="1">
      <c r="B89" s="29" t="s">
        <v>191</v>
      </c>
      <c r="C89" s="190" t="s">
        <v>192</v>
      </c>
      <c r="D89" s="190"/>
      <c r="E89" s="92"/>
      <c r="F89" s="89"/>
      <c r="G89" s="89"/>
      <c r="H89" s="68">
        <f>SUM(E89:G89)</f>
        <v>0</v>
      </c>
      <c r="I89" s="92"/>
      <c r="J89" s="89"/>
      <c r="K89" s="89"/>
      <c r="L89" s="68">
        <f>SUM(I89:K89)</f>
        <v>0</v>
      </c>
    </row>
    <row r="90" spans="2:12" s="37" customFormat="1">
      <c r="B90" s="30" t="s">
        <v>28</v>
      </c>
      <c r="C90" s="191" t="s">
        <v>193</v>
      </c>
      <c r="D90" s="191"/>
      <c r="E90" s="92"/>
      <c r="F90" s="89"/>
      <c r="G90" s="89"/>
      <c r="H90" s="68">
        <f>SUM(E90:G90)</f>
        <v>0</v>
      </c>
      <c r="I90" s="92"/>
      <c r="J90" s="89"/>
      <c r="K90" s="89"/>
      <c r="L90" s="68">
        <f>SUM(I90:K90)</f>
        <v>0</v>
      </c>
    </row>
    <row r="91" spans="2:12" s="37" customFormat="1">
      <c r="B91" s="28">
        <v>4200</v>
      </c>
      <c r="C91" s="191" t="s">
        <v>3</v>
      </c>
      <c r="D91" s="191"/>
      <c r="E91" s="92"/>
      <c r="F91" s="89"/>
      <c r="G91" s="89"/>
      <c r="H91" s="68">
        <f>SUM(E91:G91)</f>
        <v>0</v>
      </c>
      <c r="I91" s="92"/>
      <c r="J91" s="89"/>
      <c r="K91" s="89"/>
      <c r="L91" s="68">
        <f>SUM(I91:K91)</f>
        <v>0</v>
      </c>
    </row>
    <row r="92" spans="2:12" s="37" customFormat="1" ht="23.25" customHeight="1">
      <c r="B92" s="21"/>
      <c r="C92" s="17">
        <v>4214</v>
      </c>
      <c r="D92" s="16" t="s">
        <v>194</v>
      </c>
      <c r="E92" s="92"/>
      <c r="F92" s="89"/>
      <c r="G92" s="89"/>
      <c r="H92" s="68"/>
      <c r="I92" s="92"/>
      <c r="J92" s="89"/>
      <c r="K92" s="89"/>
      <c r="L92" s="68"/>
    </row>
    <row r="93" spans="2:12" s="37" customFormat="1">
      <c r="B93" s="28">
        <v>4300</v>
      </c>
      <c r="C93" s="194" t="s">
        <v>4</v>
      </c>
      <c r="D93" s="194"/>
      <c r="E93" s="92"/>
      <c r="F93" s="89"/>
      <c r="G93" s="89"/>
      <c r="H93" s="68">
        <f>SUM(E93:G93)</f>
        <v>0</v>
      </c>
      <c r="I93" s="92"/>
      <c r="J93" s="89"/>
      <c r="K93" s="89"/>
      <c r="L93" s="68">
        <f>SUM(I93:K93)</f>
        <v>0</v>
      </c>
    </row>
    <row r="94" spans="2:12" s="37" customFormat="1">
      <c r="B94" s="28">
        <v>4500</v>
      </c>
      <c r="C94" s="191" t="s">
        <v>5</v>
      </c>
      <c r="D94" s="191"/>
      <c r="E94" s="92"/>
      <c r="F94" s="89"/>
      <c r="G94" s="89"/>
      <c r="H94" s="68">
        <f>SUM(E94:G94)</f>
        <v>0</v>
      </c>
      <c r="I94" s="92"/>
      <c r="J94" s="89"/>
      <c r="K94" s="89"/>
      <c r="L94" s="68">
        <f>SUM(I94:K94)</f>
        <v>0</v>
      </c>
    </row>
    <row r="95" spans="2:12" s="37" customFormat="1" ht="12" customHeight="1">
      <c r="B95" s="28">
        <v>4600</v>
      </c>
      <c r="C95" s="760" t="s">
        <v>6</v>
      </c>
      <c r="D95" s="760"/>
      <c r="E95" s="92"/>
      <c r="F95" s="89"/>
      <c r="G95" s="89"/>
      <c r="H95" s="68">
        <f>SUM(E95:G95)</f>
        <v>0</v>
      </c>
      <c r="I95" s="92"/>
      <c r="J95" s="89"/>
      <c r="K95" s="89"/>
      <c r="L95" s="68">
        <f>SUM(I95:K95)</f>
        <v>0</v>
      </c>
    </row>
    <row r="96" spans="2:12" s="37" customFormat="1">
      <c r="B96" s="286" t="s">
        <v>251</v>
      </c>
      <c r="C96" s="242" t="s">
        <v>12</v>
      </c>
      <c r="D96" s="242"/>
      <c r="E96" s="92"/>
      <c r="F96" s="89"/>
      <c r="G96" s="89"/>
      <c r="H96" s="68">
        <f>SUM(E96:G96)</f>
        <v>0</v>
      </c>
      <c r="I96" s="92"/>
      <c r="J96" s="89"/>
      <c r="K96" s="89"/>
      <c r="L96" s="68">
        <f>SUM(I96:K96)</f>
        <v>0</v>
      </c>
    </row>
    <row r="97" spans="2:12" s="37" customFormat="1" ht="12.6" thickBot="1">
      <c r="B97" s="32">
        <v>98</v>
      </c>
      <c r="C97" s="193" t="s">
        <v>7</v>
      </c>
      <c r="D97" s="191"/>
      <c r="E97" s="208"/>
      <c r="F97" s="209"/>
      <c r="G97" s="209"/>
      <c r="H97" s="68">
        <f>SUM(E97:G97)</f>
        <v>0</v>
      </c>
      <c r="I97" s="208"/>
      <c r="J97" s="209"/>
      <c r="K97" s="209"/>
      <c r="L97" s="68">
        <f>SUM(I97:K97)</f>
        <v>0</v>
      </c>
    </row>
    <row r="98" spans="2:12" s="37" customFormat="1" ht="12.6" thickBot="1">
      <c r="B98" s="22"/>
      <c r="C98" s="23"/>
      <c r="D98" s="24" t="s">
        <v>69</v>
      </c>
      <c r="E98" s="198">
        <f>SUM(E87+E88+E89+E90+E91+E93+E94+E95+E96+E97)</f>
        <v>96785</v>
      </c>
      <c r="F98" s="199">
        <f>SUM(F87+F88+F89+F90+F91+F93+F94+F95+F96+F97)</f>
        <v>0</v>
      </c>
      <c r="G98" s="199">
        <f>SUM(G87+G88+G89+G90+G91+G93+G94+G95+G96+G97)</f>
        <v>0</v>
      </c>
      <c r="H98" s="200">
        <f>SUM(H87+H88+H89+H90+H91+H94+H93+H95+H96+H97)</f>
        <v>96785</v>
      </c>
      <c r="I98" s="198">
        <f>SUM(I87+I88+I89+I90+I91+I93+I94+I95+I96+I97)</f>
        <v>70060</v>
      </c>
      <c r="J98" s="199">
        <f>SUM(J87+J88+J89+J90+J91+J93+J94+J95+J96+J97)</f>
        <v>0</v>
      </c>
      <c r="K98" s="199">
        <f>SUM(K87+K88+K89+K90+K91+K93+K94+K95+K96+K97)</f>
        <v>0</v>
      </c>
      <c r="L98" s="200">
        <f>SUM(L87+L88+L89+L90+L91+L94+L93+L95+L96+L97)</f>
        <v>70060</v>
      </c>
    </row>
    <row r="99" spans="2:12" s="37" customFormat="1" ht="12.6" thickBot="1">
      <c r="B99" s="33"/>
      <c r="C99" s="34"/>
      <c r="D99" s="35"/>
      <c r="E99" s="105"/>
      <c r="F99" s="105"/>
      <c r="G99" s="105"/>
      <c r="H99" s="105"/>
      <c r="I99" s="105"/>
      <c r="J99" s="105"/>
      <c r="K99" s="105"/>
      <c r="L99" s="105"/>
    </row>
    <row r="100" spans="2:12" s="37" customFormat="1" ht="41.25" customHeight="1" thickBot="1">
      <c r="B100" s="18"/>
      <c r="C100" s="192" t="s">
        <v>1</v>
      </c>
      <c r="D100" s="18" t="s">
        <v>14</v>
      </c>
      <c r="E100" s="201" t="s">
        <v>72</v>
      </c>
      <c r="F100" s="202" t="s">
        <v>73</v>
      </c>
      <c r="G100" s="202" t="s">
        <v>71</v>
      </c>
      <c r="H100" s="203" t="s">
        <v>13</v>
      </c>
      <c r="I100" s="201" t="s">
        <v>72</v>
      </c>
      <c r="J100" s="202" t="s">
        <v>73</v>
      </c>
      <c r="K100" s="202" t="s">
        <v>71</v>
      </c>
      <c r="L100" s="203" t="s">
        <v>13</v>
      </c>
    </row>
    <row r="101" spans="2:12" s="37" customFormat="1" ht="24.75" customHeight="1" thickBot="1">
      <c r="B101" s="66" t="s">
        <v>15</v>
      </c>
      <c r="C101" s="19">
        <v>283</v>
      </c>
      <c r="D101" s="20" t="s">
        <v>22</v>
      </c>
      <c r="E101" s="204"/>
      <c r="F101" s="205"/>
      <c r="G101" s="205"/>
      <c r="H101" s="206"/>
      <c r="I101" s="204"/>
      <c r="J101" s="205"/>
      <c r="K101" s="205"/>
      <c r="L101" s="206"/>
    </row>
    <row r="102" spans="2:12" s="37" customFormat="1" ht="12" customHeight="1">
      <c r="B102" s="27" t="s">
        <v>10</v>
      </c>
      <c r="C102" s="762" t="s">
        <v>16</v>
      </c>
      <c r="D102" s="762"/>
      <c r="E102" s="197">
        <v>246</v>
      </c>
      <c r="F102" s="212">
        <v>2450</v>
      </c>
      <c r="G102" s="212"/>
      <c r="H102" s="213">
        <f>SUM(E102:G102)</f>
        <v>2696</v>
      </c>
      <c r="I102" s="197">
        <v>246</v>
      </c>
      <c r="J102" s="212">
        <v>2448</v>
      </c>
      <c r="K102" s="212"/>
      <c r="L102" s="213">
        <f>SUM(I102:K102)</f>
        <v>2694</v>
      </c>
    </row>
    <row r="103" spans="2:12" s="37" customFormat="1">
      <c r="B103" s="28">
        <v>1000</v>
      </c>
      <c r="C103" s="190" t="s">
        <v>2</v>
      </c>
      <c r="D103" s="190"/>
      <c r="E103" s="92">
        <v>3616</v>
      </c>
      <c r="F103" s="89">
        <v>57550</v>
      </c>
      <c r="G103" s="89"/>
      <c r="H103" s="68">
        <f>SUM(E103:G103)</f>
        <v>61166</v>
      </c>
      <c r="I103" s="92">
        <v>3060</v>
      </c>
      <c r="J103" s="89">
        <v>19006</v>
      </c>
      <c r="K103" s="89"/>
      <c r="L103" s="68">
        <f>SUM(I103:K103)</f>
        <v>22066</v>
      </c>
    </row>
    <row r="104" spans="2:12" s="37" customFormat="1">
      <c r="B104" s="29" t="s">
        <v>191</v>
      </c>
      <c r="C104" s="190" t="s">
        <v>192</v>
      </c>
      <c r="D104" s="190"/>
      <c r="E104" s="92"/>
      <c r="F104" s="89"/>
      <c r="G104" s="89"/>
      <c r="H104" s="68">
        <f>SUM(E104:G104)</f>
        <v>0</v>
      </c>
      <c r="I104" s="92"/>
      <c r="J104" s="89"/>
      <c r="K104" s="89"/>
      <c r="L104" s="68">
        <f>SUM(I104:K104)</f>
        <v>0</v>
      </c>
    </row>
    <row r="105" spans="2:12" s="37" customFormat="1">
      <c r="B105" s="30" t="s">
        <v>28</v>
      </c>
      <c r="C105" s="191" t="s">
        <v>193</v>
      </c>
      <c r="D105" s="191"/>
      <c r="E105" s="92"/>
      <c r="F105" s="89"/>
      <c r="G105" s="89"/>
      <c r="H105" s="68">
        <f>SUM(E105:G105)</f>
        <v>0</v>
      </c>
      <c r="I105" s="92"/>
      <c r="J105" s="89"/>
      <c r="K105" s="89"/>
      <c r="L105" s="68">
        <f>SUM(I105:K105)</f>
        <v>0</v>
      </c>
    </row>
    <row r="106" spans="2:12" s="37" customFormat="1">
      <c r="B106" s="28">
        <v>4200</v>
      </c>
      <c r="C106" s="191" t="s">
        <v>3</v>
      </c>
      <c r="D106" s="191"/>
      <c r="E106" s="92"/>
      <c r="F106" s="89"/>
      <c r="G106" s="89"/>
      <c r="H106" s="68">
        <f>SUM(E106:G106)</f>
        <v>0</v>
      </c>
      <c r="I106" s="92"/>
      <c r="J106" s="89"/>
      <c r="K106" s="89"/>
      <c r="L106" s="68">
        <f>SUM(I106:K106)</f>
        <v>0</v>
      </c>
    </row>
    <row r="107" spans="2:12" s="37" customFormat="1" ht="13.5" customHeight="1">
      <c r="B107" s="21"/>
      <c r="C107" s="17">
        <v>4214</v>
      </c>
      <c r="D107" s="16" t="s">
        <v>194</v>
      </c>
      <c r="E107" s="92"/>
      <c r="F107" s="89"/>
      <c r="G107" s="89"/>
      <c r="H107" s="68"/>
      <c r="I107" s="92"/>
      <c r="J107" s="89"/>
      <c r="K107" s="89"/>
      <c r="L107" s="68"/>
    </row>
    <row r="108" spans="2:12" s="37" customFormat="1">
      <c r="B108" s="28">
        <v>4300</v>
      </c>
      <c r="C108" s="194" t="s">
        <v>4</v>
      </c>
      <c r="D108" s="194"/>
      <c r="E108" s="92"/>
      <c r="F108" s="89"/>
      <c r="G108" s="89"/>
      <c r="H108" s="68">
        <f>SUM(E108:G108)</f>
        <v>0</v>
      </c>
      <c r="I108" s="92"/>
      <c r="J108" s="89"/>
      <c r="K108" s="89"/>
      <c r="L108" s="68">
        <f>SUM(I108:K108)</f>
        <v>0</v>
      </c>
    </row>
    <row r="109" spans="2:12" s="37" customFormat="1">
      <c r="B109" s="28">
        <v>4500</v>
      </c>
      <c r="C109" s="191" t="s">
        <v>5</v>
      </c>
      <c r="D109" s="191"/>
      <c r="E109" s="92"/>
      <c r="F109" s="89"/>
      <c r="G109" s="89"/>
      <c r="H109" s="68">
        <f>SUM(E109:G109)</f>
        <v>0</v>
      </c>
      <c r="I109" s="92"/>
      <c r="J109" s="89"/>
      <c r="K109" s="89"/>
      <c r="L109" s="68">
        <f>SUM(I109:K109)</f>
        <v>0</v>
      </c>
    </row>
    <row r="110" spans="2:12" s="37" customFormat="1" ht="12" customHeight="1">
      <c r="B110" s="28">
        <v>4600</v>
      </c>
      <c r="C110" s="760" t="s">
        <v>6</v>
      </c>
      <c r="D110" s="760"/>
      <c r="E110" s="92"/>
      <c r="F110" s="89"/>
      <c r="G110" s="89"/>
      <c r="H110" s="68">
        <f>SUM(E110:G110)</f>
        <v>0</v>
      </c>
      <c r="I110" s="92"/>
      <c r="J110" s="89"/>
      <c r="K110" s="89"/>
      <c r="L110" s="68">
        <f>SUM(I110:K110)</f>
        <v>0</v>
      </c>
    </row>
    <row r="111" spans="2:12" s="37" customFormat="1">
      <c r="B111" s="286" t="s">
        <v>251</v>
      </c>
      <c r="C111" s="242" t="s">
        <v>12</v>
      </c>
      <c r="D111" s="242"/>
      <c r="E111" s="92">
        <v>573537</v>
      </c>
      <c r="F111" s="89">
        <v>23410</v>
      </c>
      <c r="G111" s="89"/>
      <c r="H111" s="68">
        <f>SUM(E111:G111)</f>
        <v>596947</v>
      </c>
      <c r="I111" s="92">
        <v>483912</v>
      </c>
      <c r="J111" s="89">
        <v>21164</v>
      </c>
      <c r="K111" s="89"/>
      <c r="L111" s="68">
        <f>SUM(I111:K111)</f>
        <v>505076</v>
      </c>
    </row>
    <row r="112" spans="2:12" s="37" customFormat="1" ht="12.6" thickBot="1">
      <c r="B112" s="32">
        <v>98</v>
      </c>
      <c r="C112" s="193" t="s">
        <v>7</v>
      </c>
      <c r="D112" s="191"/>
      <c r="E112" s="214"/>
      <c r="F112" s="215"/>
      <c r="G112" s="215"/>
      <c r="H112" s="210">
        <f>SUM(E112:G112)</f>
        <v>0</v>
      </c>
      <c r="I112" s="214"/>
      <c r="J112" s="215"/>
      <c r="K112" s="215"/>
      <c r="L112" s="210">
        <f>SUM(I112:K112)</f>
        <v>0</v>
      </c>
    </row>
    <row r="113" spans="2:12" s="37" customFormat="1" ht="12.6" thickBot="1">
      <c r="B113" s="22"/>
      <c r="C113" s="23"/>
      <c r="D113" s="24" t="s">
        <v>69</v>
      </c>
      <c r="E113" s="198">
        <f t="shared" ref="E113:L113" si="24">SUM(E102+E103+E104+E105+E106+E108+E109+E110+E111+E112)</f>
        <v>577399</v>
      </c>
      <c r="F113" s="199">
        <f t="shared" si="24"/>
        <v>83410</v>
      </c>
      <c r="G113" s="199">
        <f t="shared" si="24"/>
        <v>0</v>
      </c>
      <c r="H113" s="200">
        <f t="shared" si="24"/>
        <v>660809</v>
      </c>
      <c r="I113" s="198">
        <f t="shared" si="24"/>
        <v>487218</v>
      </c>
      <c r="J113" s="199">
        <f t="shared" si="24"/>
        <v>42618</v>
      </c>
      <c r="K113" s="199">
        <f t="shared" si="24"/>
        <v>0</v>
      </c>
      <c r="L113" s="200">
        <f t="shared" si="24"/>
        <v>529836</v>
      </c>
    </row>
    <row r="114" spans="2:12" s="37" customFormat="1" ht="12.6" thickBot="1">
      <c r="B114" s="33"/>
      <c r="C114" s="34"/>
      <c r="D114" s="35"/>
      <c r="E114" s="36"/>
      <c r="F114" s="36"/>
      <c r="G114" s="36"/>
      <c r="H114" s="36"/>
      <c r="I114" s="36"/>
      <c r="J114" s="36"/>
      <c r="K114" s="36"/>
      <c r="L114" s="36"/>
    </row>
    <row r="115" spans="2:12" s="37" customFormat="1" ht="36.75" customHeight="1" thickBot="1">
      <c r="B115" s="18"/>
      <c r="C115" s="192" t="s">
        <v>1</v>
      </c>
      <c r="D115" s="18" t="s">
        <v>14</v>
      </c>
      <c r="E115" s="201" t="s">
        <v>72</v>
      </c>
      <c r="F115" s="202" t="s">
        <v>73</v>
      </c>
      <c r="G115" s="202" t="s">
        <v>71</v>
      </c>
      <c r="H115" s="203" t="s">
        <v>13</v>
      </c>
      <c r="I115" s="201" t="s">
        <v>72</v>
      </c>
      <c r="J115" s="202" t="s">
        <v>73</v>
      </c>
      <c r="K115" s="202" t="s">
        <v>71</v>
      </c>
      <c r="L115" s="203" t="s">
        <v>13</v>
      </c>
    </row>
    <row r="116" spans="2:12" s="37" customFormat="1" ht="23.4" thickBot="1">
      <c r="B116" s="66" t="s">
        <v>15</v>
      </c>
      <c r="C116" s="19">
        <v>284</v>
      </c>
      <c r="D116" s="20" t="s">
        <v>23</v>
      </c>
      <c r="E116" s="204"/>
      <c r="F116" s="205"/>
      <c r="G116" s="205"/>
      <c r="H116" s="206"/>
      <c r="I116" s="204"/>
      <c r="J116" s="205"/>
      <c r="K116" s="205"/>
      <c r="L116" s="206"/>
    </row>
    <row r="117" spans="2:12" s="37" customFormat="1" ht="12" customHeight="1">
      <c r="B117" s="27" t="s">
        <v>10</v>
      </c>
      <c r="C117" s="762" t="s">
        <v>16</v>
      </c>
      <c r="D117" s="762"/>
      <c r="E117" s="207"/>
      <c r="F117" s="88"/>
      <c r="G117" s="88"/>
      <c r="H117" s="68">
        <f>SUM(E117:G117)</f>
        <v>0</v>
      </c>
      <c r="I117" s="207"/>
      <c r="J117" s="88"/>
      <c r="K117" s="88"/>
      <c r="L117" s="68">
        <f>SUM(I117:K117)</f>
        <v>0</v>
      </c>
    </row>
    <row r="118" spans="2:12" s="37" customFormat="1">
      <c r="B118" s="28">
        <v>1000</v>
      </c>
      <c r="C118" s="190" t="s">
        <v>2</v>
      </c>
      <c r="D118" s="190"/>
      <c r="E118" s="92">
        <v>113320</v>
      </c>
      <c r="F118" s="89"/>
      <c r="G118" s="89"/>
      <c r="H118" s="68">
        <f>SUM(E118:G118)</f>
        <v>113320</v>
      </c>
      <c r="I118" s="92">
        <v>84661</v>
      </c>
      <c r="J118" s="89"/>
      <c r="K118" s="89"/>
      <c r="L118" s="68">
        <f>SUM(I118:K118)</f>
        <v>84661</v>
      </c>
    </row>
    <row r="119" spans="2:12" s="37" customFormat="1">
      <c r="B119" s="29" t="s">
        <v>191</v>
      </c>
      <c r="C119" s="190" t="s">
        <v>192</v>
      </c>
      <c r="D119" s="190"/>
      <c r="E119" s="92"/>
      <c r="F119" s="89"/>
      <c r="G119" s="89"/>
      <c r="H119" s="68">
        <f>SUM(E119:G119)</f>
        <v>0</v>
      </c>
      <c r="I119" s="92"/>
      <c r="J119" s="89"/>
      <c r="K119" s="89"/>
      <c r="L119" s="68">
        <f>SUM(I119:K119)</f>
        <v>0</v>
      </c>
    </row>
    <row r="120" spans="2:12" s="37" customFormat="1">
      <c r="B120" s="30" t="s">
        <v>28</v>
      </c>
      <c r="C120" s="191" t="s">
        <v>193</v>
      </c>
      <c r="D120" s="191"/>
      <c r="E120" s="92"/>
      <c r="F120" s="89"/>
      <c r="G120" s="89"/>
      <c r="H120" s="68">
        <f>SUM(E120:G120)</f>
        <v>0</v>
      </c>
      <c r="I120" s="92"/>
      <c r="J120" s="89"/>
      <c r="K120" s="89"/>
      <c r="L120" s="68">
        <f>SUM(I120:K120)</f>
        <v>0</v>
      </c>
    </row>
    <row r="121" spans="2:12" s="37" customFormat="1">
      <c r="B121" s="28">
        <v>4200</v>
      </c>
      <c r="C121" s="191" t="s">
        <v>3</v>
      </c>
      <c r="D121" s="191"/>
      <c r="E121" s="92"/>
      <c r="F121" s="89"/>
      <c r="G121" s="89"/>
      <c r="H121" s="68">
        <f>SUM(E121:G121)</f>
        <v>0</v>
      </c>
      <c r="I121" s="92"/>
      <c r="J121" s="89"/>
      <c r="K121" s="89"/>
      <c r="L121" s="68">
        <f>SUM(I121:K121)</f>
        <v>0</v>
      </c>
    </row>
    <row r="122" spans="2:12" s="37" customFormat="1" ht="14.25" customHeight="1">
      <c r="B122" s="21"/>
      <c r="C122" s="17">
        <v>4214</v>
      </c>
      <c r="D122" s="16" t="s">
        <v>194</v>
      </c>
      <c r="E122" s="92"/>
      <c r="F122" s="89"/>
      <c r="G122" s="89"/>
      <c r="H122" s="68"/>
      <c r="I122" s="92"/>
      <c r="J122" s="89"/>
      <c r="K122" s="89"/>
      <c r="L122" s="68"/>
    </row>
    <row r="123" spans="2:12" s="37" customFormat="1">
      <c r="B123" s="28">
        <v>4300</v>
      </c>
      <c r="C123" s="194" t="s">
        <v>4</v>
      </c>
      <c r="D123" s="194"/>
      <c r="E123" s="92"/>
      <c r="F123" s="89"/>
      <c r="G123" s="89"/>
      <c r="H123" s="68">
        <f>SUM(E123:G123)</f>
        <v>0</v>
      </c>
      <c r="I123" s="92"/>
      <c r="J123" s="89"/>
      <c r="K123" s="89"/>
      <c r="L123" s="68">
        <f>SUM(I123:K123)</f>
        <v>0</v>
      </c>
    </row>
    <row r="124" spans="2:12" s="37" customFormat="1">
      <c r="B124" s="28">
        <v>4500</v>
      </c>
      <c r="C124" s="191" t="s">
        <v>5</v>
      </c>
      <c r="D124" s="191"/>
      <c r="E124" s="92"/>
      <c r="F124" s="89"/>
      <c r="G124" s="89"/>
      <c r="H124" s="68">
        <f>SUM(E124:G124)</f>
        <v>0</v>
      </c>
      <c r="I124" s="92"/>
      <c r="J124" s="89"/>
      <c r="K124" s="89"/>
      <c r="L124" s="68">
        <f>SUM(I124:K124)</f>
        <v>0</v>
      </c>
    </row>
    <row r="125" spans="2:12" s="37" customFormat="1" ht="12" customHeight="1">
      <c r="B125" s="28">
        <v>4600</v>
      </c>
      <c r="C125" s="760" t="s">
        <v>6</v>
      </c>
      <c r="D125" s="760"/>
      <c r="E125" s="92"/>
      <c r="F125" s="89"/>
      <c r="G125" s="89"/>
      <c r="H125" s="68">
        <f>SUM(E125:G125)</f>
        <v>0</v>
      </c>
      <c r="I125" s="92"/>
      <c r="J125" s="89"/>
      <c r="K125" s="89"/>
      <c r="L125" s="68">
        <f>SUM(I125:K125)</f>
        <v>0</v>
      </c>
    </row>
    <row r="126" spans="2:12" s="37" customFormat="1">
      <c r="B126" s="286" t="s">
        <v>251</v>
      </c>
      <c r="C126" s="242" t="s">
        <v>12</v>
      </c>
      <c r="D126" s="242"/>
      <c r="E126" s="92">
        <v>842609</v>
      </c>
      <c r="F126" s="89"/>
      <c r="G126" s="89"/>
      <c r="H126" s="68">
        <f>SUM(E126:G126)</f>
        <v>842609</v>
      </c>
      <c r="I126" s="92">
        <v>333984</v>
      </c>
      <c r="J126" s="89"/>
      <c r="K126" s="89"/>
      <c r="L126" s="68">
        <f>SUM(I126:K126)</f>
        <v>333984</v>
      </c>
    </row>
    <row r="127" spans="2:12" s="37" customFormat="1" ht="12.6" thickBot="1">
      <c r="B127" s="32">
        <v>98</v>
      </c>
      <c r="C127" s="193" t="s">
        <v>7</v>
      </c>
      <c r="D127" s="191"/>
      <c r="E127" s="208"/>
      <c r="F127" s="209"/>
      <c r="G127" s="209"/>
      <c r="H127" s="68">
        <f>SUM(E127:G127)</f>
        <v>0</v>
      </c>
      <c r="I127" s="208"/>
      <c r="J127" s="209"/>
      <c r="K127" s="209"/>
      <c r="L127" s="68">
        <f>SUM(I127:K127)</f>
        <v>0</v>
      </c>
    </row>
    <row r="128" spans="2:12" s="37" customFormat="1" ht="12.6" thickBot="1">
      <c r="B128" s="22"/>
      <c r="C128" s="23"/>
      <c r="D128" s="24" t="s">
        <v>69</v>
      </c>
      <c r="E128" s="198">
        <f t="shared" ref="E128:L128" si="25">SUM(E117+E118+E119+E120+E121+E123+E124+E125+E126+E127)</f>
        <v>955929</v>
      </c>
      <c r="F128" s="199">
        <f t="shared" si="25"/>
        <v>0</v>
      </c>
      <c r="G128" s="199">
        <f t="shared" si="25"/>
        <v>0</v>
      </c>
      <c r="H128" s="200">
        <f t="shared" si="25"/>
        <v>955929</v>
      </c>
      <c r="I128" s="198">
        <f t="shared" si="25"/>
        <v>418645</v>
      </c>
      <c r="J128" s="199">
        <f t="shared" si="25"/>
        <v>0</v>
      </c>
      <c r="K128" s="199">
        <f t="shared" si="25"/>
        <v>0</v>
      </c>
      <c r="L128" s="200">
        <f t="shared" si="25"/>
        <v>418645</v>
      </c>
    </row>
    <row r="129" spans="2:16" s="37" customFormat="1" ht="12.6" thickBot="1">
      <c r="B129" s="73"/>
      <c r="C129" s="104"/>
      <c r="D129" s="108"/>
      <c r="E129" s="105"/>
      <c r="F129" s="105"/>
      <c r="G129" s="105"/>
      <c r="H129" s="105"/>
      <c r="I129" s="105"/>
      <c r="J129" s="105"/>
      <c r="K129" s="105"/>
      <c r="L129" s="105"/>
    </row>
    <row r="130" spans="2:16" s="37" customFormat="1" ht="37.5" customHeight="1" thickBot="1">
      <c r="B130" s="18"/>
      <c r="C130" s="192" t="s">
        <v>1</v>
      </c>
      <c r="D130" s="18" t="s">
        <v>14</v>
      </c>
      <c r="E130" s="201" t="s">
        <v>72</v>
      </c>
      <c r="F130" s="202" t="s">
        <v>73</v>
      </c>
      <c r="G130" s="202" t="s">
        <v>71</v>
      </c>
      <c r="H130" s="203" t="s">
        <v>13</v>
      </c>
      <c r="I130" s="201" t="s">
        <v>72</v>
      </c>
      <c r="J130" s="202" t="s">
        <v>73</v>
      </c>
      <c r="K130" s="202" t="s">
        <v>71</v>
      </c>
      <c r="L130" s="203" t="s">
        <v>13</v>
      </c>
    </row>
    <row r="131" spans="2:16" s="37" customFormat="1" ht="24" customHeight="1" thickBot="1">
      <c r="B131" s="66" t="s">
        <v>15</v>
      </c>
      <c r="C131" s="19">
        <v>285</v>
      </c>
      <c r="D131" s="20" t="s">
        <v>24</v>
      </c>
      <c r="E131" s="204"/>
      <c r="F131" s="205"/>
      <c r="G131" s="205"/>
      <c r="H131" s="206"/>
      <c r="I131" s="204"/>
      <c r="J131" s="205"/>
      <c r="K131" s="205"/>
      <c r="L131" s="206"/>
    </row>
    <row r="132" spans="2:16" s="37" customFormat="1" ht="12" customHeight="1">
      <c r="B132" s="27" t="s">
        <v>10</v>
      </c>
      <c r="C132" s="762" t="s">
        <v>16</v>
      </c>
      <c r="D132" s="762"/>
      <c r="E132" s="207"/>
      <c r="F132" s="88"/>
      <c r="G132" s="88"/>
      <c r="H132" s="68">
        <f>SUM(E132:G132)</f>
        <v>0</v>
      </c>
      <c r="I132" s="207"/>
      <c r="J132" s="88"/>
      <c r="K132" s="88"/>
      <c r="L132" s="68">
        <f>SUM(I132:K132)</f>
        <v>0</v>
      </c>
      <c r="M132" s="216"/>
      <c r="N132" s="216"/>
      <c r="O132" s="216"/>
      <c r="P132" s="216"/>
    </row>
    <row r="133" spans="2:16" s="37" customFormat="1">
      <c r="B133" s="28">
        <v>1000</v>
      </c>
      <c r="C133" s="190" t="s">
        <v>2</v>
      </c>
      <c r="D133" s="190"/>
      <c r="E133" s="92">
        <v>35694</v>
      </c>
      <c r="F133" s="89"/>
      <c r="G133" s="89"/>
      <c r="H133" s="68">
        <f t="shared" ref="H133:H143" si="26">SUM(E133:G133)</f>
        <v>35694</v>
      </c>
      <c r="I133" s="92"/>
      <c r="J133" s="89"/>
      <c r="K133" s="89"/>
      <c r="L133" s="68">
        <f t="shared" ref="L133:L143" si="27">SUM(I133:K133)</f>
        <v>0</v>
      </c>
      <c r="M133" s="216"/>
      <c r="N133" s="216"/>
      <c r="O133" s="216"/>
      <c r="P133" s="216"/>
    </row>
    <row r="134" spans="2:16" s="37" customFormat="1">
      <c r="B134" s="29" t="s">
        <v>191</v>
      </c>
      <c r="C134" s="190" t="s">
        <v>192</v>
      </c>
      <c r="D134" s="190"/>
      <c r="E134" s="92"/>
      <c r="F134" s="89"/>
      <c r="G134" s="89"/>
      <c r="H134" s="68">
        <f t="shared" si="26"/>
        <v>0</v>
      </c>
      <c r="I134" s="92"/>
      <c r="J134" s="89"/>
      <c r="K134" s="89"/>
      <c r="L134" s="68">
        <f t="shared" si="27"/>
        <v>0</v>
      </c>
      <c r="M134" s="216"/>
      <c r="N134" s="216"/>
      <c r="O134" s="216"/>
      <c r="P134" s="216"/>
    </row>
    <row r="135" spans="2:16" s="37" customFormat="1">
      <c r="B135" s="30" t="s">
        <v>28</v>
      </c>
      <c r="C135" s="191" t="s">
        <v>193</v>
      </c>
      <c r="D135" s="191"/>
      <c r="E135" s="92"/>
      <c r="F135" s="89"/>
      <c r="G135" s="89"/>
      <c r="H135" s="68">
        <f t="shared" si="26"/>
        <v>0</v>
      </c>
      <c r="I135" s="92"/>
      <c r="J135" s="89"/>
      <c r="K135" s="89"/>
      <c r="L135" s="68">
        <f t="shared" si="27"/>
        <v>0</v>
      </c>
      <c r="M135" s="216"/>
      <c r="N135" s="216"/>
      <c r="O135" s="216"/>
      <c r="P135" s="216"/>
    </row>
    <row r="136" spans="2:16" s="37" customFormat="1">
      <c r="B136" s="28">
        <v>4200</v>
      </c>
      <c r="C136" s="191" t="s">
        <v>3</v>
      </c>
      <c r="D136" s="191"/>
      <c r="E136" s="92"/>
      <c r="F136" s="89"/>
      <c r="G136" s="89"/>
      <c r="H136" s="68">
        <f t="shared" si="26"/>
        <v>0</v>
      </c>
      <c r="I136" s="92"/>
      <c r="J136" s="89"/>
      <c r="K136" s="89"/>
      <c r="L136" s="68">
        <f t="shared" si="27"/>
        <v>0</v>
      </c>
      <c r="M136" s="216"/>
      <c r="N136" s="216"/>
      <c r="O136" s="216"/>
      <c r="P136" s="216"/>
    </row>
    <row r="137" spans="2:16" s="37" customFormat="1" ht="17.25" customHeight="1">
      <c r="B137" s="21"/>
      <c r="C137" s="17">
        <v>4214</v>
      </c>
      <c r="D137" s="16" t="s">
        <v>194</v>
      </c>
      <c r="E137" s="92"/>
      <c r="F137" s="89"/>
      <c r="G137" s="89"/>
      <c r="H137" s="68">
        <f t="shared" si="26"/>
        <v>0</v>
      </c>
      <c r="I137" s="92"/>
      <c r="J137" s="89"/>
      <c r="K137" s="89"/>
      <c r="L137" s="68">
        <f t="shared" si="27"/>
        <v>0</v>
      </c>
      <c r="M137" s="216"/>
      <c r="N137" s="216"/>
      <c r="O137" s="216"/>
      <c r="P137" s="216"/>
    </row>
    <row r="138" spans="2:16" s="37" customFormat="1">
      <c r="B138" s="28">
        <v>4300</v>
      </c>
      <c r="C138" s="194" t="s">
        <v>4</v>
      </c>
      <c r="D138" s="194"/>
      <c r="E138" s="92"/>
      <c r="F138" s="89"/>
      <c r="G138" s="89"/>
      <c r="H138" s="68">
        <f t="shared" si="26"/>
        <v>0</v>
      </c>
      <c r="I138" s="92"/>
      <c r="J138" s="89"/>
      <c r="K138" s="89"/>
      <c r="L138" s="68">
        <f t="shared" si="27"/>
        <v>0</v>
      </c>
      <c r="M138" s="216"/>
      <c r="N138" s="216"/>
      <c r="O138" s="216"/>
      <c r="P138" s="216"/>
    </row>
    <row r="139" spans="2:16" s="37" customFormat="1">
      <c r="B139" s="28">
        <v>4500</v>
      </c>
      <c r="C139" s="191" t="s">
        <v>5</v>
      </c>
      <c r="D139" s="191"/>
      <c r="E139" s="92"/>
      <c r="F139" s="89"/>
      <c r="G139" s="89"/>
      <c r="H139" s="68">
        <f t="shared" si="26"/>
        <v>0</v>
      </c>
      <c r="I139" s="92"/>
      <c r="J139" s="89"/>
      <c r="K139" s="89"/>
      <c r="L139" s="68">
        <f t="shared" si="27"/>
        <v>0</v>
      </c>
      <c r="M139" s="216"/>
      <c r="N139" s="216"/>
      <c r="O139" s="216"/>
      <c r="P139" s="216"/>
    </row>
    <row r="140" spans="2:16" s="37" customFormat="1" ht="12" customHeight="1">
      <c r="B140" s="28">
        <v>4600</v>
      </c>
      <c r="C140" s="760" t="s">
        <v>6</v>
      </c>
      <c r="D140" s="760"/>
      <c r="E140" s="92"/>
      <c r="F140" s="89"/>
      <c r="G140" s="89"/>
      <c r="H140" s="68">
        <f t="shared" si="26"/>
        <v>0</v>
      </c>
      <c r="I140" s="92"/>
      <c r="J140" s="89"/>
      <c r="K140" s="89"/>
      <c r="L140" s="68">
        <f t="shared" si="27"/>
        <v>0</v>
      </c>
      <c r="M140" s="216"/>
      <c r="N140" s="216"/>
      <c r="O140" s="216"/>
      <c r="P140" s="216"/>
    </row>
    <row r="141" spans="2:16" s="37" customFormat="1">
      <c r="B141" s="286" t="s">
        <v>251</v>
      </c>
      <c r="C141" s="242" t="s">
        <v>12</v>
      </c>
      <c r="D141" s="242"/>
      <c r="E141" s="92"/>
      <c r="F141" s="89"/>
      <c r="G141" s="89"/>
      <c r="H141" s="68">
        <f t="shared" si="26"/>
        <v>0</v>
      </c>
      <c r="I141" s="92"/>
      <c r="J141" s="89"/>
      <c r="K141" s="89"/>
      <c r="L141" s="68">
        <f t="shared" si="27"/>
        <v>0</v>
      </c>
      <c r="M141" s="216"/>
      <c r="N141" s="216"/>
      <c r="O141" s="216"/>
      <c r="P141" s="216"/>
    </row>
    <row r="142" spans="2:16" s="37" customFormat="1" ht="12.6" thickBot="1">
      <c r="B142" s="32">
        <v>98</v>
      </c>
      <c r="C142" s="193" t="s">
        <v>7</v>
      </c>
      <c r="D142" s="191"/>
      <c r="E142" s="208"/>
      <c r="F142" s="209"/>
      <c r="G142" s="209"/>
      <c r="H142" s="68">
        <f t="shared" si="26"/>
        <v>0</v>
      </c>
      <c r="I142" s="208"/>
      <c r="J142" s="209"/>
      <c r="K142" s="209"/>
      <c r="L142" s="68">
        <f t="shared" si="27"/>
        <v>0</v>
      </c>
      <c r="M142" s="216"/>
      <c r="N142" s="216"/>
      <c r="O142" s="216"/>
      <c r="P142" s="216"/>
    </row>
    <row r="143" spans="2:16" s="37" customFormat="1" ht="12.6" thickBot="1">
      <c r="B143" s="22"/>
      <c r="C143" s="23"/>
      <c r="D143" s="24" t="s">
        <v>69</v>
      </c>
      <c r="E143" s="198">
        <f>SUM(E132+E133+E134+E135+E136+E138+E139+E140+E141+E142)</f>
        <v>35694</v>
      </c>
      <c r="F143" s="199">
        <f>SUM(F132+F133+F134+F135+F136+F138+F139+F140+F141+F142)</f>
        <v>0</v>
      </c>
      <c r="G143" s="199">
        <f>SUM(G132+G133+G134+G135+G136+G138+G139+G140+G141+G142)</f>
        <v>0</v>
      </c>
      <c r="H143" s="210">
        <f t="shared" si="26"/>
        <v>35694</v>
      </c>
      <c r="I143" s="198">
        <f>SUM(I132+I133+I134+I135+I136+I138+I139+I140+I141+I142)</f>
        <v>0</v>
      </c>
      <c r="J143" s="199">
        <f>SUM(J132+J133+J134+J135+J136+J138+J139+J140+J141+J142)</f>
        <v>0</v>
      </c>
      <c r="K143" s="199">
        <f>SUM(K132+K133+K134+K135+K136+K138+K139+K140+K141+K142)</f>
        <v>0</v>
      </c>
      <c r="L143" s="210">
        <f t="shared" si="27"/>
        <v>0</v>
      </c>
      <c r="M143" s="216"/>
      <c r="N143" s="216"/>
      <c r="O143" s="216"/>
      <c r="P143" s="216"/>
    </row>
    <row r="144" spans="2:16" s="37" customFormat="1">
      <c r="B144" s="768" t="s">
        <v>243</v>
      </c>
      <c r="C144" s="768"/>
      <c r="D144" s="768"/>
      <c r="E144" s="216">
        <f>SUM(E143+E128+E113+E98+E83)</f>
        <v>1814617</v>
      </c>
      <c r="F144" s="216">
        <f t="shared" ref="F144:H144" si="28">SUM(F143+F128+F113+F98+F83)</f>
        <v>83410</v>
      </c>
      <c r="G144" s="216">
        <f t="shared" si="28"/>
        <v>0</v>
      </c>
      <c r="H144" s="216">
        <f t="shared" si="28"/>
        <v>1898027</v>
      </c>
      <c r="I144" s="216">
        <f>SUM(I143+I128+I113+I98+I83)</f>
        <v>986614</v>
      </c>
      <c r="J144" s="216">
        <f t="shared" ref="J144:L144" si="29">SUM(J143+J128+J113+J98+J83)</f>
        <v>42618</v>
      </c>
      <c r="K144" s="216">
        <f t="shared" si="29"/>
        <v>0</v>
      </c>
      <c r="L144" s="216">
        <f t="shared" si="29"/>
        <v>1029232</v>
      </c>
    </row>
    <row r="145" spans="2:12" s="37" customFormat="1" ht="12.6" thickBot="1">
      <c r="E145" s="158"/>
      <c r="F145" s="158"/>
      <c r="G145" s="158"/>
      <c r="H145" s="158"/>
      <c r="I145" s="158"/>
      <c r="J145" s="158"/>
      <c r="K145" s="158"/>
      <c r="L145" s="158"/>
    </row>
    <row r="146" spans="2:12" s="37" customFormat="1" ht="34.5" customHeight="1" thickBot="1">
      <c r="B146" s="18"/>
      <c r="C146" s="192" t="s">
        <v>1</v>
      </c>
      <c r="D146" s="18" t="s">
        <v>14</v>
      </c>
      <c r="E146" s="201" t="s">
        <v>72</v>
      </c>
      <c r="F146" s="202" t="s">
        <v>73</v>
      </c>
      <c r="G146" s="202" t="s">
        <v>71</v>
      </c>
      <c r="H146" s="203" t="s">
        <v>13</v>
      </c>
      <c r="I146" s="201" t="s">
        <v>72</v>
      </c>
      <c r="J146" s="202" t="s">
        <v>73</v>
      </c>
      <c r="K146" s="202" t="s">
        <v>71</v>
      </c>
      <c r="L146" s="203" t="s">
        <v>13</v>
      </c>
    </row>
    <row r="147" spans="2:12" s="37" customFormat="1" ht="12.6" thickBot="1">
      <c r="B147" s="66" t="s">
        <v>15</v>
      </c>
      <c r="C147" s="19">
        <v>311</v>
      </c>
      <c r="D147" s="20" t="s">
        <v>25</v>
      </c>
      <c r="E147" s="204"/>
      <c r="F147" s="205"/>
      <c r="G147" s="205"/>
      <c r="H147" s="206"/>
      <c r="I147" s="204"/>
      <c r="J147" s="205"/>
      <c r="K147" s="205"/>
      <c r="L147" s="206"/>
    </row>
    <row r="148" spans="2:12" s="37" customFormat="1" ht="12" customHeight="1">
      <c r="B148" s="27" t="s">
        <v>10</v>
      </c>
      <c r="C148" s="762" t="s">
        <v>16</v>
      </c>
      <c r="D148" s="762"/>
      <c r="E148" s="224">
        <v>1097534</v>
      </c>
      <c r="F148" s="88">
        <v>62580</v>
      </c>
      <c r="G148" s="88"/>
      <c r="H148" s="68">
        <f>SUM(E148:G148)</f>
        <v>1160114</v>
      </c>
      <c r="I148" s="224">
        <v>998977</v>
      </c>
      <c r="J148" s="88">
        <v>62580</v>
      </c>
      <c r="K148" s="88"/>
      <c r="L148" s="68">
        <f>SUM(I148:K148)</f>
        <v>1061557</v>
      </c>
    </row>
    <row r="149" spans="2:12" s="37" customFormat="1">
      <c r="B149" s="28">
        <v>1000</v>
      </c>
      <c r="C149" s="190" t="s">
        <v>2</v>
      </c>
      <c r="D149" s="190"/>
      <c r="E149" s="92">
        <v>63207</v>
      </c>
      <c r="F149" s="89">
        <v>175911</v>
      </c>
      <c r="G149" s="89"/>
      <c r="H149" s="68">
        <f t="shared" ref="H149:H158" si="30">SUM(E149:G149)</f>
        <v>239118</v>
      </c>
      <c r="I149" s="92">
        <v>34674</v>
      </c>
      <c r="J149" s="89">
        <v>173794</v>
      </c>
      <c r="K149" s="89"/>
      <c r="L149" s="68">
        <f t="shared" ref="L149:L158" si="31">SUM(I149:K149)</f>
        <v>208468</v>
      </c>
    </row>
    <row r="150" spans="2:12" s="37" customFormat="1">
      <c r="B150" s="29" t="s">
        <v>191</v>
      </c>
      <c r="C150" s="190" t="s">
        <v>192</v>
      </c>
      <c r="D150" s="190"/>
      <c r="E150" s="92"/>
      <c r="F150" s="89">
        <v>4100</v>
      </c>
      <c r="G150" s="89"/>
      <c r="H150" s="68">
        <f t="shared" si="30"/>
        <v>4100</v>
      </c>
      <c r="I150" s="92"/>
      <c r="J150" s="89">
        <v>3871</v>
      </c>
      <c r="K150" s="89"/>
      <c r="L150" s="68">
        <f t="shared" si="31"/>
        <v>3871</v>
      </c>
    </row>
    <row r="151" spans="2:12" s="37" customFormat="1">
      <c r="B151" s="30" t="s">
        <v>28</v>
      </c>
      <c r="C151" s="191" t="s">
        <v>193</v>
      </c>
      <c r="D151" s="191"/>
      <c r="E151" s="92"/>
      <c r="F151" s="89"/>
      <c r="G151" s="89"/>
      <c r="H151" s="68">
        <f t="shared" si="30"/>
        <v>0</v>
      </c>
      <c r="I151" s="92"/>
      <c r="J151" s="89"/>
      <c r="K151" s="89"/>
      <c r="L151" s="68">
        <f t="shared" si="31"/>
        <v>0</v>
      </c>
    </row>
    <row r="152" spans="2:12" s="37" customFormat="1">
      <c r="B152" s="28">
        <v>4200</v>
      </c>
      <c r="C152" s="191" t="s">
        <v>3</v>
      </c>
      <c r="D152" s="191"/>
      <c r="E152" s="92"/>
      <c r="F152" s="89"/>
      <c r="G152" s="89"/>
      <c r="H152" s="68">
        <f t="shared" si="30"/>
        <v>0</v>
      </c>
      <c r="I152" s="92"/>
      <c r="J152" s="89"/>
      <c r="K152" s="89"/>
      <c r="L152" s="68">
        <f t="shared" si="31"/>
        <v>0</v>
      </c>
    </row>
    <row r="153" spans="2:12" s="37" customFormat="1" ht="16.5" customHeight="1">
      <c r="B153" s="21"/>
      <c r="C153" s="17">
        <v>4214</v>
      </c>
      <c r="D153" s="16" t="s">
        <v>194</v>
      </c>
      <c r="E153" s="92"/>
      <c r="F153" s="89"/>
      <c r="G153" s="89"/>
      <c r="H153" s="68">
        <f t="shared" si="30"/>
        <v>0</v>
      </c>
      <c r="I153" s="92"/>
      <c r="J153" s="89"/>
      <c r="K153" s="89"/>
      <c r="L153" s="68">
        <f t="shared" si="31"/>
        <v>0</v>
      </c>
    </row>
    <row r="154" spans="2:12" s="37" customFormat="1">
      <c r="B154" s="28">
        <v>4300</v>
      </c>
      <c r="C154" s="194" t="s">
        <v>4</v>
      </c>
      <c r="D154" s="194"/>
      <c r="E154" s="92"/>
      <c r="F154" s="89"/>
      <c r="G154" s="89"/>
      <c r="H154" s="68">
        <f t="shared" si="30"/>
        <v>0</v>
      </c>
      <c r="I154" s="92"/>
      <c r="J154" s="89"/>
      <c r="K154" s="89"/>
      <c r="L154" s="68">
        <f t="shared" si="31"/>
        <v>0</v>
      </c>
    </row>
    <row r="155" spans="2:12" s="37" customFormat="1">
      <c r="B155" s="28">
        <v>4500</v>
      </c>
      <c r="C155" s="191" t="s">
        <v>5</v>
      </c>
      <c r="D155" s="191"/>
      <c r="E155" s="92"/>
      <c r="F155" s="89"/>
      <c r="G155" s="89"/>
      <c r="H155" s="68">
        <f t="shared" si="30"/>
        <v>0</v>
      </c>
      <c r="I155" s="92"/>
      <c r="J155" s="89"/>
      <c r="K155" s="89"/>
      <c r="L155" s="68">
        <f t="shared" si="31"/>
        <v>0</v>
      </c>
    </row>
    <row r="156" spans="2:12" s="37" customFormat="1" ht="12" customHeight="1">
      <c r="B156" s="28">
        <v>4600</v>
      </c>
      <c r="C156" s="760" t="s">
        <v>6</v>
      </c>
      <c r="D156" s="760"/>
      <c r="E156" s="92"/>
      <c r="F156" s="89"/>
      <c r="G156" s="89"/>
      <c r="H156" s="68">
        <f t="shared" si="30"/>
        <v>0</v>
      </c>
      <c r="I156" s="92"/>
      <c r="J156" s="89"/>
      <c r="K156" s="89"/>
      <c r="L156" s="68">
        <f t="shared" si="31"/>
        <v>0</v>
      </c>
    </row>
    <row r="157" spans="2:12" s="37" customFormat="1">
      <c r="B157" s="286" t="s">
        <v>251</v>
      </c>
      <c r="C157" s="242" t="s">
        <v>12</v>
      </c>
      <c r="D157" s="242"/>
      <c r="E157" s="92"/>
      <c r="F157" s="89">
        <v>33789</v>
      </c>
      <c r="G157" s="89"/>
      <c r="H157" s="68">
        <f t="shared" si="30"/>
        <v>33789</v>
      </c>
      <c r="I157" s="92"/>
      <c r="J157" s="89"/>
      <c r="K157" s="89"/>
      <c r="L157" s="68">
        <f t="shared" si="31"/>
        <v>0</v>
      </c>
    </row>
    <row r="158" spans="2:12" s="37" customFormat="1" ht="12.6" thickBot="1">
      <c r="B158" s="32">
        <v>98</v>
      </c>
      <c r="C158" s="193" t="s">
        <v>7</v>
      </c>
      <c r="D158" s="191"/>
      <c r="E158" s="208"/>
      <c r="F158" s="209"/>
      <c r="G158" s="209"/>
      <c r="H158" s="68">
        <f t="shared" si="30"/>
        <v>0</v>
      </c>
      <c r="I158" s="208"/>
      <c r="J158" s="209"/>
      <c r="K158" s="209"/>
      <c r="L158" s="68">
        <f t="shared" si="31"/>
        <v>0</v>
      </c>
    </row>
    <row r="159" spans="2:12" s="37" customFormat="1" ht="12.6" thickBot="1">
      <c r="B159" s="22"/>
      <c r="C159" s="23"/>
      <c r="D159" s="24" t="s">
        <v>70</v>
      </c>
      <c r="E159" s="198">
        <f>SUM(E148+E149+E150+E151+E152+E154+E155+E156+E157+E158)</f>
        <v>1160741</v>
      </c>
      <c r="F159" s="199">
        <f t="shared" ref="F159:G159" si="32">SUM(F148+F149+F150+F151+F152+F154+F155+F156+F157+F158)</f>
        <v>276380</v>
      </c>
      <c r="G159" s="199">
        <f t="shared" si="32"/>
        <v>0</v>
      </c>
      <c r="H159" s="210">
        <f>SUM(E159:G159)</f>
        <v>1437121</v>
      </c>
      <c r="I159" s="198">
        <f>SUM(I148+I149+I150+I151+I152+I154+I155+I156+I157+I158)</f>
        <v>1033651</v>
      </c>
      <c r="J159" s="199">
        <f t="shared" ref="J159:K159" si="33">SUM(J148+J149+J150+J151+J152+J154+J155+J156+J157+J158)</f>
        <v>240245</v>
      </c>
      <c r="K159" s="199">
        <f t="shared" si="33"/>
        <v>0</v>
      </c>
      <c r="L159" s="210">
        <f>SUM(I159:K159)</f>
        <v>1273896</v>
      </c>
    </row>
    <row r="160" spans="2:12" s="37" customFormat="1" ht="12.75" customHeight="1" thickBot="1">
      <c r="B160" s="78"/>
      <c r="C160" s="242"/>
      <c r="D160" s="242"/>
      <c r="E160" s="105"/>
      <c r="F160" s="105"/>
      <c r="G160" s="105"/>
      <c r="H160" s="105"/>
      <c r="I160" s="105"/>
      <c r="J160" s="105"/>
      <c r="K160" s="105"/>
      <c r="L160" s="105"/>
    </row>
    <row r="161" spans="2:12" s="159" customFormat="1" ht="36" customHeight="1" thickBot="1">
      <c r="B161" s="95"/>
      <c r="C161" s="162" t="s">
        <v>1</v>
      </c>
      <c r="D161" s="95" t="s">
        <v>14</v>
      </c>
      <c r="E161" s="195" t="s">
        <v>72</v>
      </c>
      <c r="F161" s="547" t="s">
        <v>73</v>
      </c>
      <c r="G161" s="547" t="s">
        <v>71</v>
      </c>
      <c r="H161" s="196" t="s">
        <v>13</v>
      </c>
      <c r="I161" s="195" t="s">
        <v>72</v>
      </c>
      <c r="J161" s="547" t="s">
        <v>73</v>
      </c>
      <c r="K161" s="547" t="s">
        <v>71</v>
      </c>
      <c r="L161" s="196" t="s">
        <v>13</v>
      </c>
    </row>
    <row r="162" spans="2:12" s="159" customFormat="1" ht="12.6" thickBot="1">
      <c r="B162" s="163" t="s">
        <v>15</v>
      </c>
      <c r="C162" s="164">
        <v>338</v>
      </c>
      <c r="D162" s="165" t="s">
        <v>204</v>
      </c>
      <c r="E162" s="222"/>
      <c r="F162" s="217"/>
      <c r="G162" s="217"/>
      <c r="H162" s="223"/>
      <c r="I162" s="222"/>
      <c r="J162" s="217"/>
      <c r="K162" s="217"/>
      <c r="L162" s="223"/>
    </row>
    <row r="163" spans="2:12" s="159" customFormat="1" ht="12" customHeight="1">
      <c r="B163" s="27" t="s">
        <v>10</v>
      </c>
      <c r="C163" s="762" t="s">
        <v>16</v>
      </c>
      <c r="D163" s="762"/>
      <c r="E163" s="224">
        <v>29059</v>
      </c>
      <c r="F163" s="218">
        <v>0</v>
      </c>
      <c r="G163" s="218">
        <v>0</v>
      </c>
      <c r="H163" s="225">
        <f>SUM(E163:G163)</f>
        <v>29059</v>
      </c>
      <c r="I163" s="224">
        <v>24432</v>
      </c>
      <c r="J163" s="218">
        <v>0</v>
      </c>
      <c r="K163" s="218">
        <v>0</v>
      </c>
      <c r="L163" s="225">
        <f>SUM(I163:K163)</f>
        <v>24432</v>
      </c>
    </row>
    <row r="164" spans="2:12" s="159" customFormat="1">
      <c r="B164" s="28">
        <v>1000</v>
      </c>
      <c r="C164" s="552" t="s">
        <v>2</v>
      </c>
      <c r="D164" s="552"/>
      <c r="E164" s="211">
        <v>18865</v>
      </c>
      <c r="F164" s="219">
        <v>0</v>
      </c>
      <c r="G164" s="219">
        <v>0</v>
      </c>
      <c r="H164" s="225">
        <f t="shared" ref="H164:H174" si="34">SUM(E164:G164)</f>
        <v>18865</v>
      </c>
      <c r="I164" s="211">
        <v>9029</v>
      </c>
      <c r="J164" s="219">
        <v>0</v>
      </c>
      <c r="K164" s="219">
        <v>0</v>
      </c>
      <c r="L164" s="225">
        <f t="shared" ref="L164:L174" si="35">SUM(I164:K164)</f>
        <v>9029</v>
      </c>
    </row>
    <row r="165" spans="2:12" s="159" customFormat="1">
      <c r="B165" s="29" t="s">
        <v>191</v>
      </c>
      <c r="C165" s="552" t="s">
        <v>192</v>
      </c>
      <c r="D165" s="552"/>
      <c r="E165" s="211">
        <v>0</v>
      </c>
      <c r="F165" s="219">
        <v>0</v>
      </c>
      <c r="G165" s="219">
        <v>0</v>
      </c>
      <c r="H165" s="225">
        <f t="shared" si="34"/>
        <v>0</v>
      </c>
      <c r="I165" s="211">
        <v>0</v>
      </c>
      <c r="J165" s="219">
        <v>0</v>
      </c>
      <c r="K165" s="219">
        <v>0</v>
      </c>
      <c r="L165" s="225">
        <f t="shared" si="35"/>
        <v>0</v>
      </c>
    </row>
    <row r="166" spans="2:12" s="159" customFormat="1">
      <c r="B166" s="30" t="s">
        <v>28</v>
      </c>
      <c r="C166" s="548" t="s">
        <v>193</v>
      </c>
      <c r="D166" s="548"/>
      <c r="E166" s="211">
        <v>0</v>
      </c>
      <c r="F166" s="219">
        <v>0</v>
      </c>
      <c r="G166" s="219">
        <v>0</v>
      </c>
      <c r="H166" s="225">
        <f t="shared" si="34"/>
        <v>0</v>
      </c>
      <c r="I166" s="211">
        <v>0</v>
      </c>
      <c r="J166" s="219">
        <v>0</v>
      </c>
      <c r="K166" s="219">
        <v>0</v>
      </c>
      <c r="L166" s="225">
        <f t="shared" si="35"/>
        <v>0</v>
      </c>
    </row>
    <row r="167" spans="2:12" s="159" customFormat="1">
      <c r="B167" s="28">
        <v>4200</v>
      </c>
      <c r="C167" s="548" t="s">
        <v>3</v>
      </c>
      <c r="D167" s="548"/>
      <c r="E167" s="211">
        <v>0</v>
      </c>
      <c r="F167" s="219">
        <v>0</v>
      </c>
      <c r="G167" s="219">
        <v>0</v>
      </c>
      <c r="H167" s="225">
        <f t="shared" si="34"/>
        <v>0</v>
      </c>
      <c r="I167" s="211">
        <v>0</v>
      </c>
      <c r="J167" s="219">
        <v>0</v>
      </c>
      <c r="K167" s="219">
        <v>0</v>
      </c>
      <c r="L167" s="225">
        <f t="shared" si="35"/>
        <v>0</v>
      </c>
    </row>
    <row r="168" spans="2:12" s="159" customFormat="1" ht="24">
      <c r="B168" s="21"/>
      <c r="C168" s="17">
        <v>4214</v>
      </c>
      <c r="D168" s="16" t="s">
        <v>194</v>
      </c>
      <c r="E168" s="211">
        <v>0</v>
      </c>
      <c r="F168" s="219">
        <v>0</v>
      </c>
      <c r="G168" s="219">
        <v>0</v>
      </c>
      <c r="H168" s="225">
        <f t="shared" si="34"/>
        <v>0</v>
      </c>
      <c r="I168" s="211">
        <v>0</v>
      </c>
      <c r="J168" s="219">
        <v>0</v>
      </c>
      <c r="K168" s="219">
        <v>0</v>
      </c>
      <c r="L168" s="225">
        <f t="shared" si="35"/>
        <v>0</v>
      </c>
    </row>
    <row r="169" spans="2:12" s="159" customFormat="1">
      <c r="B169" s="28">
        <v>4300</v>
      </c>
      <c r="C169" s="551" t="s">
        <v>4</v>
      </c>
      <c r="D169" s="551"/>
      <c r="E169" s="211">
        <v>0</v>
      </c>
      <c r="F169" s="219">
        <v>0</v>
      </c>
      <c r="G169" s="219">
        <v>0</v>
      </c>
      <c r="H169" s="225">
        <f t="shared" si="34"/>
        <v>0</v>
      </c>
      <c r="I169" s="211">
        <v>0</v>
      </c>
      <c r="J169" s="219">
        <v>0</v>
      </c>
      <c r="K169" s="219">
        <v>0</v>
      </c>
      <c r="L169" s="225">
        <f t="shared" si="35"/>
        <v>0</v>
      </c>
    </row>
    <row r="170" spans="2:12" s="159" customFormat="1">
      <c r="B170" s="28">
        <v>4500</v>
      </c>
      <c r="C170" s="548" t="s">
        <v>5</v>
      </c>
      <c r="D170" s="548"/>
      <c r="E170" s="211">
        <v>0</v>
      </c>
      <c r="F170" s="219">
        <v>0</v>
      </c>
      <c r="G170" s="219">
        <v>0</v>
      </c>
      <c r="H170" s="225">
        <f t="shared" si="34"/>
        <v>0</v>
      </c>
      <c r="I170" s="211">
        <v>0</v>
      </c>
      <c r="J170" s="219">
        <v>0</v>
      </c>
      <c r="K170" s="219">
        <v>0</v>
      </c>
      <c r="L170" s="225">
        <f t="shared" si="35"/>
        <v>0</v>
      </c>
    </row>
    <row r="171" spans="2:12" s="159" customFormat="1" ht="12" customHeight="1">
      <c r="B171" s="28">
        <v>4600</v>
      </c>
      <c r="C171" s="760" t="s">
        <v>6</v>
      </c>
      <c r="D171" s="760"/>
      <c r="E171" s="211">
        <v>0</v>
      </c>
      <c r="F171" s="219">
        <v>0</v>
      </c>
      <c r="G171" s="219">
        <v>0</v>
      </c>
      <c r="H171" s="225">
        <f t="shared" si="34"/>
        <v>0</v>
      </c>
      <c r="I171" s="211">
        <v>0</v>
      </c>
      <c r="J171" s="219">
        <v>0</v>
      </c>
      <c r="K171" s="219">
        <v>0</v>
      </c>
      <c r="L171" s="225">
        <f t="shared" si="35"/>
        <v>0</v>
      </c>
    </row>
    <row r="172" spans="2:12" s="159" customFormat="1">
      <c r="B172" s="286" t="s">
        <v>251</v>
      </c>
      <c r="C172" s="549" t="s">
        <v>12</v>
      </c>
      <c r="D172" s="549"/>
      <c r="E172" s="211">
        <v>0</v>
      </c>
      <c r="F172" s="219">
        <v>0</v>
      </c>
      <c r="G172" s="219">
        <v>0</v>
      </c>
      <c r="H172" s="225">
        <f t="shared" si="34"/>
        <v>0</v>
      </c>
      <c r="I172" s="211">
        <v>0</v>
      </c>
      <c r="J172" s="219">
        <v>0</v>
      </c>
      <c r="K172" s="219">
        <v>0</v>
      </c>
      <c r="L172" s="225">
        <f t="shared" si="35"/>
        <v>0</v>
      </c>
    </row>
    <row r="173" spans="2:12" s="159" customFormat="1" ht="12.6" thickBot="1">
      <c r="B173" s="32">
        <v>98</v>
      </c>
      <c r="C173" s="550" t="s">
        <v>7</v>
      </c>
      <c r="D173" s="548"/>
      <c r="E173" s="226">
        <v>0</v>
      </c>
      <c r="F173" s="220">
        <v>0</v>
      </c>
      <c r="G173" s="220">
        <v>0</v>
      </c>
      <c r="H173" s="295">
        <f t="shared" si="34"/>
        <v>0</v>
      </c>
      <c r="I173" s="226">
        <v>0</v>
      </c>
      <c r="J173" s="220">
        <v>0</v>
      </c>
      <c r="K173" s="220">
        <v>0</v>
      </c>
      <c r="L173" s="295">
        <f t="shared" si="35"/>
        <v>0</v>
      </c>
    </row>
    <row r="174" spans="2:12" s="159" customFormat="1" ht="12.6" thickBot="1">
      <c r="B174" s="22"/>
      <c r="C174" s="23"/>
      <c r="D174" s="24" t="s">
        <v>69</v>
      </c>
      <c r="E174" s="227">
        <f>SUM(E163+E164+E165+E166+E167+E169+E170+E171+E172+E173)</f>
        <v>47924</v>
      </c>
      <c r="F174" s="221">
        <f>SUM(F163+F164+F165+F166+F167+F169+F170+F171+F172+F173)</f>
        <v>0</v>
      </c>
      <c r="G174" s="221">
        <f>SUM(G163+G164+G165+G166+G167+G169+G170+G171+G172+G173)</f>
        <v>0</v>
      </c>
      <c r="H174" s="296">
        <f t="shared" si="34"/>
        <v>47924</v>
      </c>
      <c r="I174" s="227">
        <f>SUM(I163+I164+I165+I166+I167+I169+I170+I171+I172+I173)</f>
        <v>33461</v>
      </c>
      <c r="J174" s="221">
        <f>SUM(J163+J164+J165+J166+J167+J169+J170+J171+J172+J173)</f>
        <v>0</v>
      </c>
      <c r="K174" s="221">
        <f>SUM(K163+K164+K165+K166+K167+K169+K170+K171+K172+K173)</f>
        <v>0</v>
      </c>
      <c r="L174" s="296">
        <f t="shared" si="35"/>
        <v>33461</v>
      </c>
    </row>
    <row r="175" spans="2:12" s="37" customFormat="1" ht="12.6" thickBot="1">
      <c r="B175" s="74"/>
      <c r="C175" s="191"/>
      <c r="D175" s="191"/>
      <c r="E175" s="105"/>
      <c r="F175" s="105"/>
      <c r="G175" s="105"/>
      <c r="H175" s="105"/>
      <c r="I175" s="105"/>
      <c r="J175" s="105"/>
      <c r="K175" s="105"/>
      <c r="L175" s="105"/>
    </row>
    <row r="176" spans="2:12" s="37" customFormat="1" ht="35.25" customHeight="1" thickBot="1">
      <c r="B176" s="18"/>
      <c r="C176" s="192" t="s">
        <v>1</v>
      </c>
      <c r="D176" s="18" t="s">
        <v>14</v>
      </c>
      <c r="E176" s="201" t="s">
        <v>72</v>
      </c>
      <c r="F176" s="202" t="s">
        <v>73</v>
      </c>
      <c r="G176" s="202" t="s">
        <v>71</v>
      </c>
      <c r="H176" s="203" t="s">
        <v>13</v>
      </c>
      <c r="I176" s="201" t="s">
        <v>72</v>
      </c>
      <c r="J176" s="202" t="s">
        <v>73</v>
      </c>
      <c r="K176" s="202" t="s">
        <v>71</v>
      </c>
      <c r="L176" s="203" t="s">
        <v>13</v>
      </c>
    </row>
    <row r="177" spans="2:12" s="37" customFormat="1" ht="12.6" thickBot="1">
      <c r="B177" s="66" t="s">
        <v>15</v>
      </c>
      <c r="C177" s="19">
        <v>318</v>
      </c>
      <c r="D177" s="20" t="s">
        <v>26</v>
      </c>
      <c r="E177" s="204"/>
      <c r="F177" s="205"/>
      <c r="G177" s="205"/>
      <c r="H177" s="206"/>
      <c r="I177" s="204"/>
      <c r="J177" s="205"/>
      <c r="K177" s="205"/>
      <c r="L177" s="206"/>
    </row>
    <row r="178" spans="2:12" s="37" customFormat="1" ht="12" customHeight="1">
      <c r="B178" s="27" t="s">
        <v>10</v>
      </c>
      <c r="C178" s="762" t="s">
        <v>16</v>
      </c>
      <c r="D178" s="762"/>
      <c r="E178" s="224">
        <v>142747</v>
      </c>
      <c r="F178" s="88"/>
      <c r="G178" s="88"/>
      <c r="H178" s="68">
        <f>SUM(E178:G178)</f>
        <v>142747</v>
      </c>
      <c r="I178" s="224">
        <v>128638</v>
      </c>
      <c r="J178" s="88"/>
      <c r="K178" s="88"/>
      <c r="L178" s="68">
        <f>SUM(I178:K178)</f>
        <v>128638</v>
      </c>
    </row>
    <row r="179" spans="2:12" s="37" customFormat="1">
      <c r="B179" s="28">
        <v>1000</v>
      </c>
      <c r="C179" s="190" t="s">
        <v>2</v>
      </c>
      <c r="D179" s="190"/>
      <c r="E179" s="92">
        <v>60163</v>
      </c>
      <c r="F179" s="89"/>
      <c r="G179" s="89"/>
      <c r="H179" s="68">
        <f t="shared" ref="H179:H189" si="36">SUM(E179:G179)</f>
        <v>60163</v>
      </c>
      <c r="I179" s="92">
        <v>34979</v>
      </c>
      <c r="J179" s="89"/>
      <c r="K179" s="89"/>
      <c r="L179" s="68">
        <f t="shared" ref="L179:L189" si="37">SUM(I179:K179)</f>
        <v>34979</v>
      </c>
    </row>
    <row r="180" spans="2:12" s="37" customFormat="1">
      <c r="B180" s="29" t="s">
        <v>191</v>
      </c>
      <c r="C180" s="190" t="s">
        <v>192</v>
      </c>
      <c r="D180" s="190"/>
      <c r="E180" s="92">
        <v>1200</v>
      </c>
      <c r="F180" s="89"/>
      <c r="G180" s="89"/>
      <c r="H180" s="68">
        <f t="shared" si="36"/>
        <v>1200</v>
      </c>
      <c r="I180" s="92">
        <v>655</v>
      </c>
      <c r="J180" s="89"/>
      <c r="K180" s="89"/>
      <c r="L180" s="68">
        <f t="shared" si="37"/>
        <v>655</v>
      </c>
    </row>
    <row r="181" spans="2:12" s="37" customFormat="1">
      <c r="B181" s="30" t="s">
        <v>28</v>
      </c>
      <c r="C181" s="191" t="s">
        <v>193</v>
      </c>
      <c r="D181" s="191"/>
      <c r="E181" s="92"/>
      <c r="F181" s="89"/>
      <c r="G181" s="89"/>
      <c r="H181" s="68">
        <f t="shared" si="36"/>
        <v>0</v>
      </c>
      <c r="I181" s="92"/>
      <c r="J181" s="89"/>
      <c r="K181" s="89"/>
      <c r="L181" s="68">
        <f t="shared" si="37"/>
        <v>0</v>
      </c>
    </row>
    <row r="182" spans="2:12" s="37" customFormat="1">
      <c r="B182" s="28">
        <v>4200</v>
      </c>
      <c r="C182" s="191" t="s">
        <v>3</v>
      </c>
      <c r="D182" s="191"/>
      <c r="E182" s="92"/>
      <c r="F182" s="89"/>
      <c r="G182" s="89"/>
      <c r="H182" s="68">
        <f t="shared" si="36"/>
        <v>0</v>
      </c>
      <c r="I182" s="92"/>
      <c r="J182" s="89"/>
      <c r="K182" s="89"/>
      <c r="L182" s="68">
        <f t="shared" si="37"/>
        <v>0</v>
      </c>
    </row>
    <row r="183" spans="2:12" s="37" customFormat="1" ht="23.25" customHeight="1">
      <c r="B183" s="21"/>
      <c r="C183" s="17">
        <v>4214</v>
      </c>
      <c r="D183" s="16" t="s">
        <v>194</v>
      </c>
      <c r="E183" s="92"/>
      <c r="F183" s="89"/>
      <c r="G183" s="89"/>
      <c r="H183" s="68">
        <f t="shared" si="36"/>
        <v>0</v>
      </c>
      <c r="I183" s="92"/>
      <c r="J183" s="89"/>
      <c r="K183" s="89"/>
      <c r="L183" s="68">
        <f t="shared" si="37"/>
        <v>0</v>
      </c>
    </row>
    <row r="184" spans="2:12" s="37" customFormat="1">
      <c r="B184" s="28">
        <v>4300</v>
      </c>
      <c r="C184" s="194" t="s">
        <v>4</v>
      </c>
      <c r="D184" s="194"/>
      <c r="E184" s="92"/>
      <c r="F184" s="89"/>
      <c r="G184" s="89"/>
      <c r="H184" s="68">
        <f t="shared" si="36"/>
        <v>0</v>
      </c>
      <c r="I184" s="92"/>
      <c r="J184" s="89"/>
      <c r="K184" s="89"/>
      <c r="L184" s="68">
        <f t="shared" si="37"/>
        <v>0</v>
      </c>
    </row>
    <row r="185" spans="2:12" s="37" customFormat="1">
      <c r="B185" s="28">
        <v>4500</v>
      </c>
      <c r="C185" s="191" t="s">
        <v>5</v>
      </c>
      <c r="D185" s="191"/>
      <c r="E185" s="92"/>
      <c r="F185" s="89"/>
      <c r="G185" s="89"/>
      <c r="H185" s="68">
        <f t="shared" si="36"/>
        <v>0</v>
      </c>
      <c r="I185" s="92"/>
      <c r="J185" s="89"/>
      <c r="K185" s="89"/>
      <c r="L185" s="68">
        <f t="shared" si="37"/>
        <v>0</v>
      </c>
    </row>
    <row r="186" spans="2:12" s="37" customFormat="1" ht="12" customHeight="1">
      <c r="B186" s="28">
        <v>4600</v>
      </c>
      <c r="C186" s="760" t="s">
        <v>6</v>
      </c>
      <c r="D186" s="760"/>
      <c r="E186" s="92"/>
      <c r="F186" s="89"/>
      <c r="G186" s="89"/>
      <c r="H186" s="68">
        <f t="shared" si="36"/>
        <v>0</v>
      </c>
      <c r="I186" s="92"/>
      <c r="J186" s="89"/>
      <c r="K186" s="89"/>
      <c r="L186" s="68">
        <f t="shared" si="37"/>
        <v>0</v>
      </c>
    </row>
    <row r="187" spans="2:12" s="37" customFormat="1">
      <c r="B187" s="286" t="s">
        <v>251</v>
      </c>
      <c r="C187" s="242" t="s">
        <v>12</v>
      </c>
      <c r="D187" s="242"/>
      <c r="E187" s="92"/>
      <c r="F187" s="89"/>
      <c r="G187" s="89"/>
      <c r="H187" s="68">
        <f t="shared" si="36"/>
        <v>0</v>
      </c>
      <c r="I187" s="92"/>
      <c r="J187" s="89"/>
      <c r="K187" s="89"/>
      <c r="L187" s="68">
        <f t="shared" si="37"/>
        <v>0</v>
      </c>
    </row>
    <row r="188" spans="2:12" s="37" customFormat="1" ht="12.6" thickBot="1">
      <c r="B188" s="32">
        <v>98</v>
      </c>
      <c r="C188" s="193" t="s">
        <v>7</v>
      </c>
      <c r="D188" s="191"/>
      <c r="E188" s="208"/>
      <c r="F188" s="209"/>
      <c r="G188" s="209"/>
      <c r="H188" s="68">
        <f t="shared" si="36"/>
        <v>0</v>
      </c>
      <c r="I188" s="208"/>
      <c r="J188" s="209"/>
      <c r="K188" s="209"/>
      <c r="L188" s="68">
        <f t="shared" si="37"/>
        <v>0</v>
      </c>
    </row>
    <row r="189" spans="2:12" s="37" customFormat="1" ht="12.6" thickBot="1">
      <c r="B189" s="22"/>
      <c r="C189" s="23"/>
      <c r="D189" s="24" t="s">
        <v>69</v>
      </c>
      <c r="E189" s="198">
        <f>SUM(E178+E179+E180+E181+E182+E184+E185+E186+E187+E188)</f>
        <v>204110</v>
      </c>
      <c r="F189" s="199">
        <f>SUM(F178+F179+F180+F181+F182+F184+F185+F186+F187+F188)</f>
        <v>0</v>
      </c>
      <c r="G189" s="199">
        <f>SUM(G178+G179+G180+G181+G182+G184+G185+G186+G187+G188)</f>
        <v>0</v>
      </c>
      <c r="H189" s="210">
        <f t="shared" si="36"/>
        <v>204110</v>
      </c>
      <c r="I189" s="198">
        <f>SUM(I178+I179+I180+I181+I182+I184+I185+I186+I187+I188)</f>
        <v>164272</v>
      </c>
      <c r="J189" s="199">
        <f>SUM(J178+J179+J180+J181+J182+J184+J185+J186+J187+J188)</f>
        <v>0</v>
      </c>
      <c r="K189" s="199">
        <f>SUM(K178+K179+K180+K181+K182+K184+K185+K186+K187+K188)</f>
        <v>0</v>
      </c>
      <c r="L189" s="210">
        <f t="shared" si="37"/>
        <v>164272</v>
      </c>
    </row>
    <row r="190" spans="2:12" s="37" customFormat="1" ht="12.6" thickBot="1">
      <c r="B190" s="82"/>
      <c r="C190" s="75"/>
      <c r="D190" s="82"/>
      <c r="E190" s="183"/>
      <c r="F190" s="183"/>
      <c r="G190" s="184"/>
      <c r="H190" s="184"/>
      <c r="I190" s="183"/>
      <c r="J190" s="183"/>
      <c r="K190" s="184"/>
      <c r="L190" s="184"/>
    </row>
    <row r="191" spans="2:12" s="37" customFormat="1" ht="36.75" customHeight="1" thickBot="1">
      <c r="B191" s="18"/>
      <c r="C191" s="192" t="s">
        <v>1</v>
      </c>
      <c r="D191" s="18" t="s">
        <v>14</v>
      </c>
      <c r="E191" s="201" t="s">
        <v>72</v>
      </c>
      <c r="F191" s="202" t="s">
        <v>73</v>
      </c>
      <c r="G191" s="202" t="s">
        <v>71</v>
      </c>
      <c r="H191" s="203" t="s">
        <v>13</v>
      </c>
      <c r="I191" s="201" t="s">
        <v>72</v>
      </c>
      <c r="J191" s="202" t="s">
        <v>73</v>
      </c>
      <c r="K191" s="202" t="s">
        <v>71</v>
      </c>
      <c r="L191" s="203" t="s">
        <v>13</v>
      </c>
    </row>
    <row r="192" spans="2:12" s="37" customFormat="1" ht="12.6" thickBot="1">
      <c r="B192" s="66" t="s">
        <v>15</v>
      </c>
      <c r="C192" s="19">
        <v>322</v>
      </c>
      <c r="D192" s="20" t="s">
        <v>27</v>
      </c>
      <c r="E192" s="204"/>
      <c r="F192" s="205"/>
      <c r="G192" s="205"/>
      <c r="H192" s="206"/>
      <c r="I192" s="204"/>
      <c r="J192" s="205"/>
      <c r="K192" s="205"/>
      <c r="L192" s="206"/>
    </row>
    <row r="193" spans="2:12" s="37" customFormat="1" ht="12" customHeight="1" thickBot="1">
      <c r="B193" s="27" t="s">
        <v>10</v>
      </c>
      <c r="C193" s="762" t="s">
        <v>16</v>
      </c>
      <c r="D193" s="769"/>
      <c r="E193" s="91">
        <v>4046824</v>
      </c>
      <c r="F193" s="212"/>
      <c r="G193" s="212">
        <v>166314</v>
      </c>
      <c r="H193" s="213">
        <f>SUM(E193:G193)</f>
        <v>4213138</v>
      </c>
      <c r="I193" s="91">
        <v>3728164</v>
      </c>
      <c r="J193" s="212"/>
      <c r="K193" s="212">
        <v>159816</v>
      </c>
      <c r="L193" s="213">
        <f>SUM(I193:K193)</f>
        <v>3887980</v>
      </c>
    </row>
    <row r="194" spans="2:12" s="37" customFormat="1" ht="12.6" thickBot="1">
      <c r="B194" s="28">
        <v>1000</v>
      </c>
      <c r="C194" s="190" t="s">
        <v>2</v>
      </c>
      <c r="D194" s="190"/>
      <c r="E194" s="92">
        <v>906731</v>
      </c>
      <c r="F194" s="89">
        <v>15000</v>
      </c>
      <c r="G194" s="89">
        <v>70394</v>
      </c>
      <c r="H194" s="213">
        <f t="shared" ref="H194:H203" si="38">SUM(E194:G194)</f>
        <v>992125</v>
      </c>
      <c r="I194" s="92">
        <v>758499</v>
      </c>
      <c r="J194" s="89">
        <v>15000</v>
      </c>
      <c r="K194" s="89">
        <v>44960</v>
      </c>
      <c r="L194" s="213">
        <f t="shared" ref="L194:L203" si="39">SUM(I194:K194)</f>
        <v>818459</v>
      </c>
    </row>
    <row r="195" spans="2:12" s="37" customFormat="1" ht="12.6" thickBot="1">
      <c r="B195" s="29" t="s">
        <v>191</v>
      </c>
      <c r="C195" s="190" t="s">
        <v>192</v>
      </c>
      <c r="D195" s="190"/>
      <c r="E195" s="92">
        <v>26133</v>
      </c>
      <c r="F195" s="89"/>
      <c r="G195" s="89">
        <v>980</v>
      </c>
      <c r="H195" s="213">
        <f t="shared" si="38"/>
        <v>27113</v>
      </c>
      <c r="I195" s="92">
        <v>24209</v>
      </c>
      <c r="J195" s="89"/>
      <c r="K195" s="89">
        <v>912</v>
      </c>
      <c r="L195" s="213">
        <f t="shared" si="39"/>
        <v>25121</v>
      </c>
    </row>
    <row r="196" spans="2:12" s="37" customFormat="1" ht="12.6" thickBot="1">
      <c r="B196" s="30" t="s">
        <v>28</v>
      </c>
      <c r="C196" s="191" t="s">
        <v>193</v>
      </c>
      <c r="D196" s="191"/>
      <c r="E196" s="208">
        <v>15000</v>
      </c>
      <c r="F196" s="209"/>
      <c r="G196" s="209"/>
      <c r="H196" s="213">
        <f t="shared" si="38"/>
        <v>15000</v>
      </c>
      <c r="I196" s="208">
        <v>12000</v>
      </c>
      <c r="J196" s="209"/>
      <c r="K196" s="209"/>
      <c r="L196" s="213">
        <f t="shared" si="39"/>
        <v>12000</v>
      </c>
    </row>
    <row r="197" spans="2:12" s="37" customFormat="1" ht="12.6" thickBot="1">
      <c r="B197" s="28">
        <v>4200</v>
      </c>
      <c r="C197" s="191" t="s">
        <v>3</v>
      </c>
      <c r="D197" s="191"/>
      <c r="E197" s="92"/>
      <c r="F197" s="89"/>
      <c r="G197" s="89"/>
      <c r="H197" s="213">
        <f t="shared" si="38"/>
        <v>0</v>
      </c>
      <c r="I197" s="92"/>
      <c r="J197" s="89"/>
      <c r="K197" s="89"/>
      <c r="L197" s="213">
        <f t="shared" si="39"/>
        <v>0</v>
      </c>
    </row>
    <row r="198" spans="2:12" s="37" customFormat="1" ht="17.25" customHeight="1" thickBot="1">
      <c r="B198" s="21"/>
      <c r="C198" s="17">
        <v>4214</v>
      </c>
      <c r="D198" s="16" t="s">
        <v>194</v>
      </c>
      <c r="E198" s="92"/>
      <c r="F198" s="89"/>
      <c r="G198" s="89"/>
      <c r="H198" s="213">
        <f t="shared" si="38"/>
        <v>0</v>
      </c>
      <c r="I198" s="92"/>
      <c r="J198" s="89"/>
      <c r="K198" s="89"/>
      <c r="L198" s="213">
        <f t="shared" si="39"/>
        <v>0</v>
      </c>
    </row>
    <row r="199" spans="2:12" s="37" customFormat="1" ht="12.6" thickBot="1">
      <c r="B199" s="28">
        <v>4300</v>
      </c>
      <c r="C199" s="194" t="s">
        <v>4</v>
      </c>
      <c r="D199" s="194"/>
      <c r="E199" s="92"/>
      <c r="F199" s="89"/>
      <c r="G199" s="89"/>
      <c r="H199" s="213">
        <f t="shared" si="38"/>
        <v>0</v>
      </c>
      <c r="I199" s="92"/>
      <c r="J199" s="89"/>
      <c r="K199" s="89"/>
      <c r="L199" s="213">
        <f t="shared" si="39"/>
        <v>0</v>
      </c>
    </row>
    <row r="200" spans="2:12" s="37" customFormat="1" ht="12.6" thickBot="1">
      <c r="B200" s="28">
        <v>4500</v>
      </c>
      <c r="C200" s="191" t="s">
        <v>5</v>
      </c>
      <c r="D200" s="191"/>
      <c r="E200" s="92"/>
      <c r="F200" s="89"/>
      <c r="G200" s="89"/>
      <c r="H200" s="213">
        <f t="shared" si="38"/>
        <v>0</v>
      </c>
      <c r="I200" s="92"/>
      <c r="J200" s="89"/>
      <c r="K200" s="89"/>
      <c r="L200" s="213">
        <f t="shared" si="39"/>
        <v>0</v>
      </c>
    </row>
    <row r="201" spans="2:12" s="37" customFormat="1" ht="12" customHeight="1" thickBot="1">
      <c r="B201" s="28">
        <v>4600</v>
      </c>
      <c r="C201" s="760" t="s">
        <v>6</v>
      </c>
      <c r="D201" s="761"/>
      <c r="E201" s="92"/>
      <c r="F201" s="89"/>
      <c r="G201" s="89"/>
      <c r="H201" s="213">
        <f t="shared" si="38"/>
        <v>0</v>
      </c>
      <c r="I201" s="92"/>
      <c r="J201" s="89"/>
      <c r="K201" s="89"/>
      <c r="L201" s="213">
        <f t="shared" si="39"/>
        <v>0</v>
      </c>
    </row>
    <row r="202" spans="2:12" s="37" customFormat="1" ht="12.6" thickBot="1">
      <c r="B202" s="286" t="s">
        <v>251</v>
      </c>
      <c r="C202" s="242" t="s">
        <v>12</v>
      </c>
      <c r="D202" s="242"/>
      <c r="E202" s="92">
        <v>25990</v>
      </c>
      <c r="F202" s="89">
        <v>32467</v>
      </c>
      <c r="G202" s="89"/>
      <c r="H202" s="213">
        <f t="shared" si="38"/>
        <v>58457</v>
      </c>
      <c r="I202" s="92">
        <v>25966</v>
      </c>
      <c r="J202" s="89">
        <v>29466</v>
      </c>
      <c r="K202" s="89"/>
      <c r="L202" s="213">
        <f t="shared" si="39"/>
        <v>55432</v>
      </c>
    </row>
    <row r="203" spans="2:12" s="37" customFormat="1" ht="12.6" thickBot="1">
      <c r="B203" s="32">
        <v>98</v>
      </c>
      <c r="C203" s="193" t="s">
        <v>7</v>
      </c>
      <c r="D203" s="193"/>
      <c r="E203" s="214"/>
      <c r="F203" s="215"/>
      <c r="G203" s="215"/>
      <c r="H203" s="213">
        <f t="shared" si="38"/>
        <v>0</v>
      </c>
      <c r="I203" s="214"/>
      <c r="J203" s="215"/>
      <c r="K203" s="215"/>
      <c r="L203" s="213">
        <f t="shared" si="39"/>
        <v>0</v>
      </c>
    </row>
    <row r="204" spans="2:12" s="37" customFormat="1" ht="12.6" thickBot="1">
      <c r="B204" s="22"/>
      <c r="C204" s="23"/>
      <c r="D204" s="24" t="s">
        <v>70</v>
      </c>
      <c r="E204" s="198">
        <f>SUM(E193+E194+E195+E196+E197+E199+E200+E201+E202)</f>
        <v>5020678</v>
      </c>
      <c r="F204" s="199">
        <f>SUM(F193+F194+F195+F196+F197+F199+F200+F201+F202+F203)</f>
        <v>47467</v>
      </c>
      <c r="G204" s="199">
        <f>SUM(G193+G194+G195+G196+G197+G199+G200+G201+G202+G203)</f>
        <v>237688</v>
      </c>
      <c r="H204" s="200">
        <f>SUM(H193+H194+H195+H196+H197+H199+H200+H201+H202+H203)</f>
        <v>5305833</v>
      </c>
      <c r="I204" s="198">
        <f>SUM(I193+I194+I195+I196+I197+I199+I200+I201+I202)</f>
        <v>4548838</v>
      </c>
      <c r="J204" s="199">
        <f>SUM(J193+J194+J195+J196+J197+J199+J200+J201+J202+J203)</f>
        <v>44466</v>
      </c>
      <c r="K204" s="199">
        <f>SUM(K193+K194+K195+K196+K197+K199+K200+K201+K202+K203)</f>
        <v>205688</v>
      </c>
      <c r="L204" s="200">
        <f>SUM(L193+L194+L195+L196+L197+L199+L200+L201+L202+L203)</f>
        <v>4798992</v>
      </c>
    </row>
    <row r="205" spans="2:12" s="37" customFormat="1" ht="12.6" thickBot="1">
      <c r="B205" s="33"/>
      <c r="C205" s="34"/>
      <c r="D205" s="35"/>
      <c r="E205" s="105"/>
      <c r="F205" s="105"/>
      <c r="G205" s="105"/>
      <c r="H205" s="105"/>
      <c r="I205" s="105"/>
      <c r="J205" s="105"/>
      <c r="K205" s="105"/>
      <c r="L205" s="105"/>
    </row>
    <row r="206" spans="2:12" s="37" customFormat="1" ht="34.5" customHeight="1" thickBot="1">
      <c r="B206" s="18"/>
      <c r="C206" s="192" t="s">
        <v>1</v>
      </c>
      <c r="D206" s="18" t="s">
        <v>14</v>
      </c>
      <c r="E206" s="201" t="s">
        <v>72</v>
      </c>
      <c r="F206" s="202" t="s">
        <v>73</v>
      </c>
      <c r="G206" s="202" t="s">
        <v>71</v>
      </c>
      <c r="H206" s="203" t="s">
        <v>13</v>
      </c>
      <c r="I206" s="201" t="s">
        <v>72</v>
      </c>
      <c r="J206" s="202" t="s">
        <v>73</v>
      </c>
      <c r="K206" s="202" t="s">
        <v>71</v>
      </c>
      <c r="L206" s="203" t="s">
        <v>13</v>
      </c>
    </row>
    <row r="207" spans="2:12" s="37" customFormat="1" ht="12.6" thickBot="1">
      <c r="B207" s="66" t="s">
        <v>15</v>
      </c>
      <c r="C207" s="19">
        <v>326</v>
      </c>
      <c r="D207" s="20" t="s">
        <v>29</v>
      </c>
      <c r="E207" s="204"/>
      <c r="F207" s="205"/>
      <c r="G207" s="205"/>
      <c r="H207" s="206"/>
      <c r="I207" s="204"/>
      <c r="J207" s="205"/>
      <c r="K207" s="205"/>
      <c r="L207" s="206"/>
    </row>
    <row r="208" spans="2:12" s="37" customFormat="1" ht="12" customHeight="1">
      <c r="B208" s="27" t="s">
        <v>10</v>
      </c>
      <c r="C208" s="762" t="s">
        <v>16</v>
      </c>
      <c r="D208" s="762"/>
      <c r="E208" s="224">
        <v>492186</v>
      </c>
      <c r="F208" s="88"/>
      <c r="G208" s="88"/>
      <c r="H208" s="68">
        <f>SUM(E208:G208)</f>
        <v>492186</v>
      </c>
      <c r="I208" s="224">
        <v>492186</v>
      </c>
      <c r="J208" s="88"/>
      <c r="K208" s="88"/>
      <c r="L208" s="68">
        <f>SUM(I208:K208)</f>
        <v>492186</v>
      </c>
    </row>
    <row r="209" spans="2:12" s="37" customFormat="1">
      <c r="B209" s="28">
        <v>1000</v>
      </c>
      <c r="C209" s="190" t="s">
        <v>2</v>
      </c>
      <c r="D209" s="190"/>
      <c r="E209" s="92">
        <v>208780</v>
      </c>
      <c r="F209" s="89"/>
      <c r="G209" s="89"/>
      <c r="H209" s="68">
        <f>SUM(E209:G209)</f>
        <v>208780</v>
      </c>
      <c r="I209" s="92">
        <v>132590</v>
      </c>
      <c r="J209" s="89"/>
      <c r="K209" s="89"/>
      <c r="L209" s="68">
        <f>SUM(I209:K209)</f>
        <v>132590</v>
      </c>
    </row>
    <row r="210" spans="2:12" s="37" customFormat="1">
      <c r="B210" s="29" t="s">
        <v>191</v>
      </c>
      <c r="C210" s="190" t="s">
        <v>192</v>
      </c>
      <c r="D210" s="190"/>
      <c r="E210" s="208">
        <v>4000</v>
      </c>
      <c r="F210" s="89"/>
      <c r="G210" s="89"/>
      <c r="H210" s="68">
        <f>SUM(E210:G210)</f>
        <v>4000</v>
      </c>
      <c r="I210" s="208">
        <v>2737</v>
      </c>
      <c r="J210" s="89"/>
      <c r="K210" s="89"/>
      <c r="L210" s="68">
        <f>SUM(I210:K210)</f>
        <v>2737</v>
      </c>
    </row>
    <row r="211" spans="2:12" s="37" customFormat="1">
      <c r="B211" s="30" t="s">
        <v>28</v>
      </c>
      <c r="C211" s="191" t="s">
        <v>193</v>
      </c>
      <c r="D211" s="191"/>
      <c r="E211" s="92">
        <v>36059</v>
      </c>
      <c r="F211" s="89"/>
      <c r="G211" s="89"/>
      <c r="H211" s="68">
        <f>SUM(E211:G211)</f>
        <v>36059</v>
      </c>
      <c r="I211" s="92">
        <v>28590</v>
      </c>
      <c r="J211" s="89"/>
      <c r="K211" s="89"/>
      <c r="L211" s="68">
        <f>SUM(I211:K211)</f>
        <v>28590</v>
      </c>
    </row>
    <row r="212" spans="2:12" s="37" customFormat="1">
      <c r="B212" s="28">
        <v>4200</v>
      </c>
      <c r="C212" s="191" t="s">
        <v>3</v>
      </c>
      <c r="D212" s="191"/>
      <c r="E212" s="92"/>
      <c r="F212" s="89"/>
      <c r="G212" s="89"/>
      <c r="H212" s="68">
        <f>SUM(E212:G212)</f>
        <v>0</v>
      </c>
      <c r="I212" s="92"/>
      <c r="J212" s="89"/>
      <c r="K212" s="89"/>
      <c r="L212" s="68">
        <f>SUM(I212:K212)</f>
        <v>0</v>
      </c>
    </row>
    <row r="213" spans="2:12" s="37" customFormat="1" ht="16.5" customHeight="1">
      <c r="B213" s="21"/>
      <c r="C213" s="17">
        <v>4214</v>
      </c>
      <c r="D213" s="16" t="s">
        <v>194</v>
      </c>
      <c r="E213" s="92"/>
      <c r="F213" s="89"/>
      <c r="G213" s="89"/>
      <c r="H213" s="68"/>
      <c r="I213" s="92"/>
      <c r="J213" s="89"/>
      <c r="K213" s="89"/>
      <c r="L213" s="68"/>
    </row>
    <row r="214" spans="2:12" s="37" customFormat="1">
      <c r="B214" s="28">
        <v>4300</v>
      </c>
      <c r="C214" s="194" t="s">
        <v>4</v>
      </c>
      <c r="D214" s="194"/>
      <c r="E214" s="92"/>
      <c r="F214" s="89"/>
      <c r="G214" s="89"/>
      <c r="H214" s="68">
        <f t="shared" ref="H214:H219" si="40">SUM(E214:G214)</f>
        <v>0</v>
      </c>
      <c r="I214" s="92"/>
      <c r="J214" s="89"/>
      <c r="K214" s="89"/>
      <c r="L214" s="68">
        <f t="shared" ref="L214:L219" si="41">SUM(I214:K214)</f>
        <v>0</v>
      </c>
    </row>
    <row r="215" spans="2:12" s="37" customFormat="1">
      <c r="B215" s="28">
        <v>4500</v>
      </c>
      <c r="C215" s="191" t="s">
        <v>5</v>
      </c>
      <c r="D215" s="191"/>
      <c r="E215" s="92"/>
      <c r="F215" s="89"/>
      <c r="G215" s="89"/>
      <c r="H215" s="68">
        <f t="shared" si="40"/>
        <v>0</v>
      </c>
      <c r="I215" s="92"/>
      <c r="J215" s="89"/>
      <c r="K215" s="89"/>
      <c r="L215" s="68">
        <f t="shared" si="41"/>
        <v>0</v>
      </c>
    </row>
    <row r="216" spans="2:12" s="37" customFormat="1" ht="12" customHeight="1">
      <c r="B216" s="28">
        <v>4600</v>
      </c>
      <c r="C216" s="760" t="s">
        <v>6</v>
      </c>
      <c r="D216" s="760"/>
      <c r="E216" s="92"/>
      <c r="F216" s="89"/>
      <c r="G216" s="89"/>
      <c r="H216" s="68">
        <f t="shared" si="40"/>
        <v>0</v>
      </c>
      <c r="I216" s="92"/>
      <c r="J216" s="89"/>
      <c r="K216" s="89"/>
      <c r="L216" s="68">
        <f t="shared" si="41"/>
        <v>0</v>
      </c>
    </row>
    <row r="217" spans="2:12" s="37" customFormat="1">
      <c r="B217" s="286" t="s">
        <v>251</v>
      </c>
      <c r="C217" s="242" t="s">
        <v>12</v>
      </c>
      <c r="D217" s="242"/>
      <c r="E217" s="92"/>
      <c r="F217" s="89"/>
      <c r="G217" s="89"/>
      <c r="H217" s="68">
        <f t="shared" si="40"/>
        <v>0</v>
      </c>
      <c r="I217" s="92"/>
      <c r="J217" s="89"/>
      <c r="K217" s="89"/>
      <c r="L217" s="68">
        <f t="shared" si="41"/>
        <v>0</v>
      </c>
    </row>
    <row r="218" spans="2:12" s="37" customFormat="1" ht="12.6" thickBot="1">
      <c r="B218" s="32">
        <v>98</v>
      </c>
      <c r="C218" s="193" t="s">
        <v>7</v>
      </c>
      <c r="D218" s="193"/>
      <c r="E218" s="208"/>
      <c r="F218" s="209"/>
      <c r="G218" s="209"/>
      <c r="H218" s="68">
        <f t="shared" si="40"/>
        <v>0</v>
      </c>
      <c r="I218" s="208"/>
      <c r="J218" s="209"/>
      <c r="K218" s="209"/>
      <c r="L218" s="68">
        <f t="shared" si="41"/>
        <v>0</v>
      </c>
    </row>
    <row r="219" spans="2:12" s="37" customFormat="1" ht="12.6" thickBot="1">
      <c r="B219" s="22"/>
      <c r="C219" s="23"/>
      <c r="D219" s="24" t="s">
        <v>69</v>
      </c>
      <c r="E219" s="198">
        <f>SUM(E208+E209+E210+E211+E212+E214+E215+E216+E217+E218)</f>
        <v>741025</v>
      </c>
      <c r="F219" s="199">
        <f t="shared" ref="F219:G219" si="42">SUM(F208+F209+F210+F211+F212+F214+F215+F216+F217+F218)</f>
        <v>0</v>
      </c>
      <c r="G219" s="199">
        <f t="shared" si="42"/>
        <v>0</v>
      </c>
      <c r="H219" s="200">
        <f t="shared" si="40"/>
        <v>741025</v>
      </c>
      <c r="I219" s="198">
        <f>SUM(I208+I209+I210+I211+I212+I214+I215+I216+I217+I218)</f>
        <v>656103</v>
      </c>
      <c r="J219" s="199">
        <f t="shared" ref="J219:K219" si="43">SUM(J208+J209+J210+J211+J212+J214+J215+J216+J217+J218)</f>
        <v>0</v>
      </c>
      <c r="K219" s="199">
        <f t="shared" si="43"/>
        <v>0</v>
      </c>
      <c r="L219" s="200">
        <f t="shared" si="41"/>
        <v>656103</v>
      </c>
    </row>
    <row r="220" spans="2:12" s="37" customFormat="1" ht="12.6" thickBot="1">
      <c r="B220" s="74"/>
      <c r="C220" s="107"/>
      <c r="D220" s="108"/>
      <c r="E220" s="105"/>
      <c r="F220" s="105"/>
      <c r="G220" s="105"/>
      <c r="H220" s="105"/>
      <c r="I220" s="105"/>
      <c r="J220" s="105"/>
      <c r="K220" s="105"/>
      <c r="L220" s="105"/>
    </row>
    <row r="221" spans="2:12" s="37" customFormat="1" ht="34.5" customHeight="1" thickBot="1">
      <c r="B221" s="18"/>
      <c r="C221" s="192" t="s">
        <v>1</v>
      </c>
      <c r="D221" s="18" t="s">
        <v>14</v>
      </c>
      <c r="E221" s="201" t="s">
        <v>72</v>
      </c>
      <c r="F221" s="202" t="s">
        <v>73</v>
      </c>
      <c r="G221" s="202" t="s">
        <v>71</v>
      </c>
      <c r="H221" s="203" t="s">
        <v>13</v>
      </c>
      <c r="I221" s="201" t="s">
        <v>72</v>
      </c>
      <c r="J221" s="202" t="s">
        <v>73</v>
      </c>
      <c r="K221" s="202" t="s">
        <v>71</v>
      </c>
      <c r="L221" s="203" t="s">
        <v>13</v>
      </c>
    </row>
    <row r="222" spans="2:12" s="37" customFormat="1" ht="12.6" thickBot="1">
      <c r="B222" s="66" t="s">
        <v>15</v>
      </c>
      <c r="C222" s="19">
        <v>337</v>
      </c>
      <c r="D222" s="20" t="s">
        <v>252</v>
      </c>
      <c r="E222" s="204"/>
      <c r="F222" s="205"/>
      <c r="G222" s="205"/>
      <c r="H222" s="206"/>
      <c r="I222" s="204"/>
      <c r="J222" s="205"/>
      <c r="K222" s="205"/>
      <c r="L222" s="206"/>
    </row>
    <row r="223" spans="2:12" s="37" customFormat="1" ht="12" customHeight="1">
      <c r="B223" s="27" t="s">
        <v>10</v>
      </c>
      <c r="C223" s="762" t="s">
        <v>16</v>
      </c>
      <c r="D223" s="762"/>
      <c r="E223" s="224">
        <v>45200</v>
      </c>
      <c r="F223" s="88"/>
      <c r="G223" s="88"/>
      <c r="H223" s="68">
        <f>SUM(E223:G223)</f>
        <v>45200</v>
      </c>
      <c r="I223" s="224">
        <v>35096</v>
      </c>
      <c r="J223" s="88"/>
      <c r="K223" s="88"/>
      <c r="L223" s="68">
        <f>SUM(I223:K223)</f>
        <v>35096</v>
      </c>
    </row>
    <row r="224" spans="2:12" s="37" customFormat="1">
      <c r="B224" s="28">
        <v>1000</v>
      </c>
      <c r="C224" s="190" t="s">
        <v>2</v>
      </c>
      <c r="D224" s="190"/>
      <c r="E224" s="92">
        <v>12553</v>
      </c>
      <c r="F224" s="89">
        <v>267</v>
      </c>
      <c r="G224" s="89"/>
      <c r="H224" s="68">
        <f t="shared" ref="H224:H233" si="44">SUM(E224:G224)</f>
        <v>12820</v>
      </c>
      <c r="I224" s="92">
        <v>5465</v>
      </c>
      <c r="J224" s="89">
        <v>267</v>
      </c>
      <c r="K224" s="89"/>
      <c r="L224" s="68">
        <f t="shared" ref="L224:L233" si="45">SUM(I224:K224)</f>
        <v>5732</v>
      </c>
    </row>
    <row r="225" spans="2:12" s="37" customFormat="1">
      <c r="B225" s="29" t="s">
        <v>191</v>
      </c>
      <c r="C225" s="190" t="s">
        <v>192</v>
      </c>
      <c r="D225" s="190"/>
      <c r="E225" s="92">
        <v>95</v>
      </c>
      <c r="F225" s="89"/>
      <c r="G225" s="89"/>
      <c r="H225" s="68">
        <f t="shared" si="44"/>
        <v>95</v>
      </c>
      <c r="I225" s="92">
        <v>95</v>
      </c>
      <c r="J225" s="89"/>
      <c r="K225" s="89"/>
      <c r="L225" s="68">
        <f t="shared" si="45"/>
        <v>95</v>
      </c>
    </row>
    <row r="226" spans="2:12" s="37" customFormat="1">
      <c r="B226" s="30" t="s">
        <v>28</v>
      </c>
      <c r="C226" s="191" t="s">
        <v>193</v>
      </c>
      <c r="D226" s="191"/>
      <c r="E226" s="92"/>
      <c r="F226" s="89"/>
      <c r="G226" s="89"/>
      <c r="H226" s="68">
        <f t="shared" si="44"/>
        <v>0</v>
      </c>
      <c r="I226" s="92"/>
      <c r="J226" s="89"/>
      <c r="K226" s="89"/>
      <c r="L226" s="68">
        <f t="shared" si="45"/>
        <v>0</v>
      </c>
    </row>
    <row r="227" spans="2:12" s="37" customFormat="1">
      <c r="B227" s="28">
        <v>4200</v>
      </c>
      <c r="C227" s="191" t="s">
        <v>3</v>
      </c>
      <c r="D227" s="191"/>
      <c r="E227" s="92"/>
      <c r="F227" s="89"/>
      <c r="G227" s="89"/>
      <c r="H227" s="68">
        <f t="shared" si="44"/>
        <v>0</v>
      </c>
      <c r="I227" s="92"/>
      <c r="J227" s="89"/>
      <c r="K227" s="89"/>
      <c r="L227" s="68">
        <f t="shared" si="45"/>
        <v>0</v>
      </c>
    </row>
    <row r="228" spans="2:12" s="37" customFormat="1" ht="24">
      <c r="B228" s="21"/>
      <c r="C228" s="17">
        <v>4214</v>
      </c>
      <c r="D228" s="16" t="s">
        <v>194</v>
      </c>
      <c r="E228" s="92"/>
      <c r="F228" s="89"/>
      <c r="G228" s="89"/>
      <c r="H228" s="68">
        <f t="shared" si="44"/>
        <v>0</v>
      </c>
      <c r="I228" s="92"/>
      <c r="J228" s="89"/>
      <c r="K228" s="89"/>
      <c r="L228" s="68">
        <f t="shared" si="45"/>
        <v>0</v>
      </c>
    </row>
    <row r="229" spans="2:12" s="37" customFormat="1">
      <c r="B229" s="28">
        <v>4300</v>
      </c>
      <c r="C229" s="194" t="s">
        <v>4</v>
      </c>
      <c r="D229" s="194"/>
      <c r="E229" s="92"/>
      <c r="F229" s="89"/>
      <c r="G229" s="89"/>
      <c r="H229" s="68">
        <f t="shared" si="44"/>
        <v>0</v>
      </c>
      <c r="I229" s="92"/>
      <c r="J229" s="89"/>
      <c r="K229" s="89"/>
      <c r="L229" s="68">
        <f t="shared" si="45"/>
        <v>0</v>
      </c>
    </row>
    <row r="230" spans="2:12" s="37" customFormat="1">
      <c r="B230" s="28">
        <v>4500</v>
      </c>
      <c r="C230" s="191" t="s">
        <v>5</v>
      </c>
      <c r="D230" s="191"/>
      <c r="E230" s="92"/>
      <c r="F230" s="89"/>
      <c r="G230" s="89"/>
      <c r="H230" s="68">
        <f t="shared" si="44"/>
        <v>0</v>
      </c>
      <c r="I230" s="92"/>
      <c r="J230" s="89"/>
      <c r="K230" s="89"/>
      <c r="L230" s="68">
        <f t="shared" si="45"/>
        <v>0</v>
      </c>
    </row>
    <row r="231" spans="2:12" s="37" customFormat="1" ht="12" customHeight="1">
      <c r="B231" s="28">
        <v>4600</v>
      </c>
      <c r="C231" s="760" t="s">
        <v>6</v>
      </c>
      <c r="D231" s="760"/>
      <c r="E231" s="92"/>
      <c r="F231" s="89"/>
      <c r="G231" s="89"/>
      <c r="H231" s="68">
        <f t="shared" si="44"/>
        <v>0</v>
      </c>
      <c r="I231" s="92"/>
      <c r="J231" s="89"/>
      <c r="K231" s="89"/>
      <c r="L231" s="68">
        <f t="shared" si="45"/>
        <v>0</v>
      </c>
    </row>
    <row r="232" spans="2:12" s="37" customFormat="1">
      <c r="B232" s="286" t="s">
        <v>251</v>
      </c>
      <c r="C232" s="242" t="s">
        <v>12</v>
      </c>
      <c r="D232" s="242"/>
      <c r="E232" s="92"/>
      <c r="F232" s="89"/>
      <c r="G232" s="89"/>
      <c r="H232" s="68">
        <f t="shared" si="44"/>
        <v>0</v>
      </c>
      <c r="I232" s="92"/>
      <c r="J232" s="89"/>
      <c r="K232" s="89"/>
      <c r="L232" s="68">
        <f t="shared" si="45"/>
        <v>0</v>
      </c>
    </row>
    <row r="233" spans="2:12" s="37" customFormat="1" ht="12.6" thickBot="1">
      <c r="B233" s="32">
        <v>98</v>
      </c>
      <c r="C233" s="193" t="s">
        <v>7</v>
      </c>
      <c r="D233" s="191"/>
      <c r="E233" s="208"/>
      <c r="F233" s="209"/>
      <c r="G233" s="209"/>
      <c r="H233" s="68">
        <f t="shared" si="44"/>
        <v>0</v>
      </c>
      <c r="I233" s="208"/>
      <c r="J233" s="209"/>
      <c r="K233" s="209"/>
      <c r="L233" s="68">
        <f t="shared" si="45"/>
        <v>0</v>
      </c>
    </row>
    <row r="234" spans="2:12" s="37" customFormat="1" ht="12.6" thickBot="1">
      <c r="B234" s="22"/>
      <c r="C234" s="23"/>
      <c r="D234" s="24" t="s">
        <v>69</v>
      </c>
      <c r="E234" s="198">
        <f>SUM(E223+E224+E225+E226+E227+E229+E230+E231+E232+E233)</f>
        <v>57848</v>
      </c>
      <c r="F234" s="199">
        <f t="shared" ref="F234:G234" si="46">SUM(F223+F224+F225+F226+F227+F229+F230+F231+F232+F233)</f>
        <v>267</v>
      </c>
      <c r="G234" s="199">
        <f t="shared" si="46"/>
        <v>0</v>
      </c>
      <c r="H234" s="200">
        <f t="shared" ref="H234" si="47">SUM(E234:G234)</f>
        <v>58115</v>
      </c>
      <c r="I234" s="198">
        <f>SUM(I223+I224+I225+I226+I227+I229+I230+I231+I232+I233)</f>
        <v>40656</v>
      </c>
      <c r="J234" s="199">
        <f t="shared" ref="J234:K234" si="48">SUM(J223+J224+J225+J226+J227+J229+J230+J231+J232+J233)</f>
        <v>267</v>
      </c>
      <c r="K234" s="199">
        <f t="shared" si="48"/>
        <v>0</v>
      </c>
      <c r="L234" s="200">
        <f t="shared" ref="L234" si="49">SUM(I234:K234)</f>
        <v>40923</v>
      </c>
    </row>
    <row r="235" spans="2:12" s="37" customFormat="1" ht="12.6" thickBot="1">
      <c r="B235" s="73"/>
      <c r="C235" s="104"/>
      <c r="D235" s="108"/>
      <c r="E235" s="105"/>
      <c r="F235" s="105"/>
      <c r="G235" s="105"/>
      <c r="H235" s="105"/>
      <c r="I235" s="105"/>
      <c r="J235" s="105"/>
      <c r="K235" s="105"/>
      <c r="L235" s="105"/>
    </row>
    <row r="236" spans="2:12" s="37" customFormat="1" ht="24.75" hidden="1" customHeight="1" thickBot="1">
      <c r="B236" s="18"/>
      <c r="C236" s="192" t="s">
        <v>1</v>
      </c>
      <c r="D236" s="18" t="s">
        <v>14</v>
      </c>
      <c r="E236" s="171" t="s">
        <v>72</v>
      </c>
      <c r="F236" s="172" t="s">
        <v>73</v>
      </c>
      <c r="G236" s="172" t="s">
        <v>71</v>
      </c>
      <c r="H236" s="181" t="s">
        <v>13</v>
      </c>
      <c r="I236" s="171" t="s">
        <v>72</v>
      </c>
      <c r="J236" s="172" t="s">
        <v>73</v>
      </c>
      <c r="K236" s="172" t="s">
        <v>71</v>
      </c>
      <c r="L236" s="181" t="s">
        <v>13</v>
      </c>
    </row>
    <row r="237" spans="2:12" s="37" customFormat="1" ht="12.75" hidden="1" customHeight="1" thickBot="1">
      <c r="B237" s="66" t="s">
        <v>15</v>
      </c>
      <c r="C237" s="19">
        <v>388</v>
      </c>
      <c r="D237" s="20" t="s">
        <v>30</v>
      </c>
      <c r="E237" s="173"/>
      <c r="F237" s="174"/>
      <c r="G237" s="174"/>
      <c r="H237" s="185"/>
      <c r="I237" s="173"/>
      <c r="J237" s="174"/>
      <c r="K237" s="174"/>
      <c r="L237" s="185"/>
    </row>
    <row r="238" spans="2:12" s="37" customFormat="1" ht="12" hidden="1" customHeight="1">
      <c r="B238" s="27" t="s">
        <v>10</v>
      </c>
      <c r="C238" s="293" t="s">
        <v>16</v>
      </c>
      <c r="D238" s="109"/>
      <c r="E238" s="182"/>
      <c r="F238" s="176"/>
      <c r="G238" s="176"/>
      <c r="H238" s="186">
        <v>0</v>
      </c>
      <c r="I238" s="182"/>
      <c r="J238" s="176"/>
      <c r="K238" s="176"/>
      <c r="L238" s="186">
        <v>0</v>
      </c>
    </row>
    <row r="239" spans="2:12" s="37" customFormat="1" ht="12" hidden="1" customHeight="1">
      <c r="B239" s="28">
        <v>1000</v>
      </c>
      <c r="C239" s="190" t="s">
        <v>2</v>
      </c>
      <c r="D239" s="190"/>
      <c r="E239" s="177"/>
      <c r="F239" s="177"/>
      <c r="G239" s="177"/>
      <c r="H239" s="186">
        <v>0</v>
      </c>
      <c r="I239" s="177"/>
      <c r="J239" s="177"/>
      <c r="K239" s="177"/>
      <c r="L239" s="186">
        <v>0</v>
      </c>
    </row>
    <row r="240" spans="2:12" s="37" customFormat="1" ht="12" hidden="1" customHeight="1">
      <c r="B240" s="29" t="s">
        <v>191</v>
      </c>
      <c r="C240" s="190" t="s">
        <v>192</v>
      </c>
      <c r="D240" s="190"/>
      <c r="E240" s="177"/>
      <c r="F240" s="177"/>
      <c r="G240" s="177"/>
      <c r="H240" s="186">
        <v>0</v>
      </c>
      <c r="I240" s="177"/>
      <c r="J240" s="177"/>
      <c r="K240" s="177"/>
      <c r="L240" s="186">
        <v>0</v>
      </c>
    </row>
    <row r="241" spans="2:16" s="37" customFormat="1" ht="12" hidden="1" customHeight="1">
      <c r="B241" s="30" t="s">
        <v>28</v>
      </c>
      <c r="C241" s="191" t="s">
        <v>193</v>
      </c>
      <c r="D241" s="191"/>
      <c r="E241" s="177"/>
      <c r="F241" s="177"/>
      <c r="G241" s="177"/>
      <c r="H241" s="186">
        <v>0</v>
      </c>
      <c r="I241" s="177"/>
      <c r="J241" s="177"/>
      <c r="K241" s="177"/>
      <c r="L241" s="186">
        <v>0</v>
      </c>
    </row>
    <row r="242" spans="2:16" s="37" customFormat="1" ht="12" hidden="1" customHeight="1">
      <c r="B242" s="28">
        <v>4200</v>
      </c>
      <c r="C242" s="191" t="s">
        <v>3</v>
      </c>
      <c r="D242" s="191"/>
      <c r="E242" s="177"/>
      <c r="F242" s="177"/>
      <c r="G242" s="177"/>
      <c r="H242" s="186">
        <v>0</v>
      </c>
      <c r="I242" s="177"/>
      <c r="J242" s="177"/>
      <c r="K242" s="177"/>
      <c r="L242" s="186">
        <v>0</v>
      </c>
    </row>
    <row r="243" spans="2:16" s="37" customFormat="1" ht="17.25" hidden="1" customHeight="1">
      <c r="B243" s="21"/>
      <c r="C243" s="17">
        <v>4214</v>
      </c>
      <c r="D243" s="16" t="s">
        <v>194</v>
      </c>
      <c r="E243" s="177"/>
      <c r="F243" s="177"/>
      <c r="G243" s="177"/>
      <c r="H243" s="186"/>
      <c r="I243" s="177"/>
      <c r="J243" s="177"/>
      <c r="K243" s="177"/>
      <c r="L243" s="186"/>
    </row>
    <row r="244" spans="2:16" s="37" customFormat="1" ht="12" hidden="1" customHeight="1">
      <c r="B244" s="28">
        <v>4300</v>
      </c>
      <c r="C244" s="194" t="s">
        <v>4</v>
      </c>
      <c r="D244" s="194"/>
      <c r="E244" s="177"/>
      <c r="F244" s="177"/>
      <c r="G244" s="177"/>
      <c r="H244" s="186">
        <v>0</v>
      </c>
      <c r="I244" s="177"/>
      <c r="J244" s="177"/>
      <c r="K244" s="177"/>
      <c r="L244" s="186">
        <v>0</v>
      </c>
    </row>
    <row r="245" spans="2:16" s="37" customFormat="1" ht="12" hidden="1" customHeight="1">
      <c r="B245" s="28">
        <v>4500</v>
      </c>
      <c r="C245" s="191" t="s">
        <v>5</v>
      </c>
      <c r="D245" s="191"/>
      <c r="E245" s="177"/>
      <c r="F245" s="177"/>
      <c r="G245" s="177"/>
      <c r="H245" s="186">
        <v>0</v>
      </c>
      <c r="I245" s="177"/>
      <c r="J245" s="177"/>
      <c r="K245" s="177"/>
      <c r="L245" s="186">
        <v>0</v>
      </c>
    </row>
    <row r="246" spans="2:16" s="37" customFormat="1" ht="12" hidden="1" customHeight="1">
      <c r="B246" s="28">
        <v>4600</v>
      </c>
      <c r="C246" s="107" t="s">
        <v>6</v>
      </c>
      <c r="D246" s="108"/>
      <c r="E246" s="177"/>
      <c r="F246" s="177"/>
      <c r="G246" s="177"/>
      <c r="H246" s="186">
        <v>0</v>
      </c>
      <c r="I246" s="177"/>
      <c r="J246" s="177"/>
      <c r="K246" s="177"/>
      <c r="L246" s="186">
        <v>0</v>
      </c>
    </row>
    <row r="247" spans="2:16" s="37" customFormat="1" ht="12" hidden="1" customHeight="1">
      <c r="B247" s="31" t="s">
        <v>8</v>
      </c>
      <c r="C247" s="242" t="s">
        <v>12</v>
      </c>
      <c r="D247" s="242"/>
      <c r="E247" s="177"/>
      <c r="F247" s="177"/>
      <c r="G247" s="177"/>
      <c r="H247" s="186">
        <v>0</v>
      </c>
      <c r="I247" s="177"/>
      <c r="J247" s="177"/>
      <c r="K247" s="177"/>
      <c r="L247" s="186">
        <v>0</v>
      </c>
    </row>
    <row r="248" spans="2:16" s="37" customFormat="1" ht="12.75" hidden="1" customHeight="1" thickBot="1">
      <c r="B248" s="32">
        <v>98</v>
      </c>
      <c r="C248" s="193" t="s">
        <v>7</v>
      </c>
      <c r="D248" s="191"/>
      <c r="E248" s="178"/>
      <c r="F248" s="178"/>
      <c r="G248" s="178"/>
      <c r="H248" s="186">
        <v>0</v>
      </c>
      <c r="I248" s="178"/>
      <c r="J248" s="178"/>
      <c r="K248" s="178"/>
      <c r="L248" s="186">
        <v>0</v>
      </c>
    </row>
    <row r="249" spans="2:16" s="37" customFormat="1" ht="12.75" hidden="1" customHeight="1" thickBot="1">
      <c r="B249" s="22"/>
      <c r="C249" s="23"/>
      <c r="D249" s="24" t="s">
        <v>69</v>
      </c>
      <c r="E249" s="175">
        <v>0</v>
      </c>
      <c r="F249" s="175">
        <v>0</v>
      </c>
      <c r="G249" s="175">
        <v>0</v>
      </c>
      <c r="H249" s="187">
        <v>0</v>
      </c>
      <c r="I249" s="175">
        <v>0</v>
      </c>
      <c r="J249" s="175">
        <v>0</v>
      </c>
      <c r="K249" s="175">
        <v>0</v>
      </c>
      <c r="L249" s="187">
        <v>0</v>
      </c>
    </row>
    <row r="250" spans="2:16" s="37" customFormat="1" ht="34.5" customHeight="1" thickBot="1">
      <c r="B250" s="18"/>
      <c r="C250" s="192" t="s">
        <v>1</v>
      </c>
      <c r="D250" s="18" t="s">
        <v>14</v>
      </c>
      <c r="E250" s="201" t="s">
        <v>72</v>
      </c>
      <c r="F250" s="202" t="s">
        <v>73</v>
      </c>
      <c r="G250" s="202" t="s">
        <v>71</v>
      </c>
      <c r="H250" s="203" t="s">
        <v>13</v>
      </c>
      <c r="I250" s="201" t="s">
        <v>72</v>
      </c>
      <c r="J250" s="202" t="s">
        <v>73</v>
      </c>
      <c r="K250" s="202" t="s">
        <v>71</v>
      </c>
      <c r="L250" s="203" t="s">
        <v>13</v>
      </c>
    </row>
    <row r="251" spans="2:16" s="37" customFormat="1" ht="20.25" customHeight="1" thickBot="1">
      <c r="B251" s="66" t="s">
        <v>15</v>
      </c>
      <c r="C251" s="19">
        <v>389</v>
      </c>
      <c r="D251" s="20" t="s">
        <v>31</v>
      </c>
      <c r="E251" s="204"/>
      <c r="F251" s="205"/>
      <c r="G251" s="205"/>
      <c r="H251" s="206"/>
      <c r="I251" s="204"/>
      <c r="J251" s="205"/>
      <c r="K251" s="205"/>
      <c r="L251" s="206"/>
    </row>
    <row r="252" spans="2:16" s="37" customFormat="1">
      <c r="B252" s="27" t="s">
        <v>10</v>
      </c>
      <c r="C252" s="762" t="s">
        <v>16</v>
      </c>
      <c r="D252" s="762"/>
      <c r="E252" s="224">
        <v>16152</v>
      </c>
      <c r="F252" s="224">
        <v>104475</v>
      </c>
      <c r="G252" s="88"/>
      <c r="H252" s="68">
        <f>SUM(E252:G252)</f>
        <v>120627</v>
      </c>
      <c r="I252" s="224">
        <v>16144</v>
      </c>
      <c r="J252" s="224">
        <v>94259</v>
      </c>
      <c r="K252" s="88"/>
      <c r="L252" s="68">
        <f>SUM(I252:K252)</f>
        <v>110403</v>
      </c>
      <c r="M252" s="216"/>
      <c r="N252" s="216"/>
      <c r="O252" s="216"/>
      <c r="P252" s="216"/>
    </row>
    <row r="253" spans="2:16" s="37" customFormat="1" ht="12" customHeight="1">
      <c r="B253" s="28">
        <v>1000</v>
      </c>
      <c r="C253" s="190" t="s">
        <v>2</v>
      </c>
      <c r="D253" s="190"/>
      <c r="E253" s="92">
        <v>144333</v>
      </c>
      <c r="F253" s="92">
        <v>27600</v>
      </c>
      <c r="G253" s="89"/>
      <c r="H253" s="68">
        <f t="shared" ref="H253:H262" si="50">SUM(E253:G253)</f>
        <v>171933</v>
      </c>
      <c r="I253" s="92">
        <v>135083</v>
      </c>
      <c r="J253" s="92">
        <v>22006</v>
      </c>
      <c r="K253" s="89"/>
      <c r="L253" s="68">
        <f t="shared" ref="L253:L262" si="51">SUM(I253:K253)</f>
        <v>157089</v>
      </c>
      <c r="M253" s="216"/>
      <c r="N253" s="216"/>
      <c r="O253" s="216"/>
      <c r="P253" s="216"/>
    </row>
    <row r="254" spans="2:16" s="37" customFormat="1">
      <c r="B254" s="29" t="s">
        <v>191</v>
      </c>
      <c r="C254" s="190" t="s">
        <v>192</v>
      </c>
      <c r="D254" s="190"/>
      <c r="E254" s="92">
        <v>1050</v>
      </c>
      <c r="F254" s="92">
        <v>3000</v>
      </c>
      <c r="G254" s="89"/>
      <c r="H254" s="68">
        <f t="shared" si="50"/>
        <v>4050</v>
      </c>
      <c r="I254" s="92">
        <v>758</v>
      </c>
      <c r="J254" s="92">
        <v>2240</v>
      </c>
      <c r="K254" s="89"/>
      <c r="L254" s="68">
        <f t="shared" si="51"/>
        <v>2998</v>
      </c>
      <c r="M254" s="216"/>
      <c r="N254" s="216"/>
      <c r="O254" s="216"/>
      <c r="P254" s="216"/>
    </row>
    <row r="255" spans="2:16" s="37" customFormat="1">
      <c r="B255" s="30" t="s">
        <v>28</v>
      </c>
      <c r="C255" s="191" t="s">
        <v>193</v>
      </c>
      <c r="D255" s="191"/>
      <c r="E255" s="92"/>
      <c r="F255" s="89"/>
      <c r="G255" s="89"/>
      <c r="H255" s="68">
        <f t="shared" si="50"/>
        <v>0</v>
      </c>
      <c r="I255" s="92"/>
      <c r="J255" s="89"/>
      <c r="K255" s="89"/>
      <c r="L255" s="68">
        <f t="shared" si="51"/>
        <v>0</v>
      </c>
      <c r="M255" s="216"/>
      <c r="N255" s="216"/>
      <c r="O255" s="216"/>
      <c r="P255" s="216"/>
    </row>
    <row r="256" spans="2:16" s="37" customFormat="1">
      <c r="B256" s="28">
        <v>4200</v>
      </c>
      <c r="C256" s="191" t="s">
        <v>3</v>
      </c>
      <c r="D256" s="191"/>
      <c r="E256" s="92"/>
      <c r="F256" s="89"/>
      <c r="G256" s="89"/>
      <c r="H256" s="68">
        <f t="shared" si="50"/>
        <v>0</v>
      </c>
      <c r="I256" s="92"/>
      <c r="J256" s="89"/>
      <c r="K256" s="89"/>
      <c r="L256" s="68">
        <f t="shared" si="51"/>
        <v>0</v>
      </c>
      <c r="M256" s="216"/>
      <c r="N256" s="216"/>
      <c r="O256" s="216"/>
      <c r="P256" s="216"/>
    </row>
    <row r="257" spans="2:16" s="37" customFormat="1" ht="24">
      <c r="B257" s="21"/>
      <c r="C257" s="17">
        <v>4214</v>
      </c>
      <c r="D257" s="16" t="s">
        <v>194</v>
      </c>
      <c r="E257" s="92"/>
      <c r="F257" s="89"/>
      <c r="G257" s="89"/>
      <c r="H257" s="68">
        <f t="shared" si="50"/>
        <v>0</v>
      </c>
      <c r="I257" s="92"/>
      <c r="J257" s="89"/>
      <c r="K257" s="89"/>
      <c r="L257" s="68">
        <f t="shared" si="51"/>
        <v>0</v>
      </c>
      <c r="M257" s="216"/>
      <c r="N257" s="216"/>
      <c r="O257" s="216"/>
      <c r="P257" s="216"/>
    </row>
    <row r="258" spans="2:16" s="37" customFormat="1" ht="18" customHeight="1">
      <c r="B258" s="28">
        <v>4300</v>
      </c>
      <c r="C258" s="194" t="s">
        <v>4</v>
      </c>
      <c r="D258" s="194"/>
      <c r="E258" s="92"/>
      <c r="F258" s="89"/>
      <c r="G258" s="89"/>
      <c r="H258" s="68">
        <f t="shared" si="50"/>
        <v>0</v>
      </c>
      <c r="I258" s="92"/>
      <c r="J258" s="89"/>
      <c r="K258" s="89"/>
      <c r="L258" s="68">
        <f t="shared" si="51"/>
        <v>0</v>
      </c>
      <c r="M258" s="216"/>
      <c r="N258" s="216"/>
      <c r="O258" s="216"/>
      <c r="P258" s="216"/>
    </row>
    <row r="259" spans="2:16" s="37" customFormat="1">
      <c r="B259" s="28">
        <v>4500</v>
      </c>
      <c r="C259" s="191" t="s">
        <v>5</v>
      </c>
      <c r="D259" s="191"/>
      <c r="E259" s="92"/>
      <c r="F259" s="89"/>
      <c r="G259" s="89"/>
      <c r="H259" s="68">
        <f t="shared" si="50"/>
        <v>0</v>
      </c>
      <c r="I259" s="92"/>
      <c r="J259" s="89"/>
      <c r="K259" s="89"/>
      <c r="L259" s="68">
        <f t="shared" si="51"/>
        <v>0</v>
      </c>
      <c r="M259" s="216"/>
      <c r="N259" s="216"/>
      <c r="O259" s="216"/>
      <c r="P259" s="216"/>
    </row>
    <row r="260" spans="2:16" s="37" customFormat="1">
      <c r="B260" s="28">
        <v>4600</v>
      </c>
      <c r="C260" s="760" t="s">
        <v>6</v>
      </c>
      <c r="D260" s="760"/>
      <c r="E260" s="92"/>
      <c r="F260" s="89"/>
      <c r="G260" s="89"/>
      <c r="H260" s="68">
        <f t="shared" si="50"/>
        <v>0</v>
      </c>
      <c r="I260" s="92"/>
      <c r="J260" s="89"/>
      <c r="K260" s="89"/>
      <c r="L260" s="68">
        <f t="shared" si="51"/>
        <v>0</v>
      </c>
      <c r="M260" s="216"/>
      <c r="N260" s="216"/>
      <c r="O260" s="216"/>
      <c r="P260" s="216"/>
    </row>
    <row r="261" spans="2:16" s="37" customFormat="1" ht="12" customHeight="1">
      <c r="B261" s="286" t="s">
        <v>251</v>
      </c>
      <c r="C261" s="242" t="s">
        <v>12</v>
      </c>
      <c r="D261" s="242"/>
      <c r="E261" s="92"/>
      <c r="F261" s="89"/>
      <c r="G261" s="89"/>
      <c r="H261" s="68">
        <f t="shared" si="50"/>
        <v>0</v>
      </c>
      <c r="I261" s="92"/>
      <c r="J261" s="89"/>
      <c r="K261" s="89"/>
      <c r="L261" s="68">
        <f t="shared" si="51"/>
        <v>0</v>
      </c>
      <c r="M261" s="216"/>
      <c r="N261" s="216"/>
      <c r="O261" s="216"/>
      <c r="P261" s="216"/>
    </row>
    <row r="262" spans="2:16" s="37" customFormat="1" ht="12.6" thickBot="1">
      <c r="B262" s="32">
        <v>98</v>
      </c>
      <c r="C262" s="193" t="s">
        <v>7</v>
      </c>
      <c r="D262" s="191"/>
      <c r="E262" s="208"/>
      <c r="F262" s="209"/>
      <c r="G262" s="209"/>
      <c r="H262" s="68">
        <f t="shared" si="50"/>
        <v>0</v>
      </c>
      <c r="I262" s="208"/>
      <c r="J262" s="209"/>
      <c r="K262" s="209"/>
      <c r="L262" s="68">
        <f t="shared" si="51"/>
        <v>0</v>
      </c>
      <c r="M262" s="216"/>
      <c r="N262" s="216"/>
      <c r="O262" s="216"/>
      <c r="P262" s="216"/>
    </row>
    <row r="263" spans="2:16" s="37" customFormat="1" ht="12.6" thickBot="1">
      <c r="B263" s="22"/>
      <c r="C263" s="23"/>
      <c r="D263" s="24" t="s">
        <v>69</v>
      </c>
      <c r="E263" s="198">
        <f>SUM(E252+E253+E254+E255+E256+E258+E259+E260+E261+E262)</f>
        <v>161535</v>
      </c>
      <c r="F263" s="199">
        <f t="shared" ref="F263:H263" si="52">SUM(F252+F253+F254+F255+F256+F258+F259+F260+F261+F262)</f>
        <v>135075</v>
      </c>
      <c r="G263" s="199">
        <f t="shared" si="52"/>
        <v>0</v>
      </c>
      <c r="H263" s="200">
        <f t="shared" si="52"/>
        <v>296610</v>
      </c>
      <c r="I263" s="198">
        <f>SUM(I252+I253+I254+I255+I256+I258+I259+I260+I261+I262)</f>
        <v>151985</v>
      </c>
      <c r="J263" s="199">
        <f t="shared" ref="J263:L263" si="53">SUM(J252+J253+J254+J255+J256+J258+J259+J260+J261+J262)</f>
        <v>118505</v>
      </c>
      <c r="K263" s="199">
        <f t="shared" si="53"/>
        <v>0</v>
      </c>
      <c r="L263" s="200">
        <f t="shared" si="53"/>
        <v>270490</v>
      </c>
      <c r="M263" s="216"/>
      <c r="N263" s="216"/>
      <c r="O263" s="216"/>
      <c r="P263" s="216"/>
    </row>
    <row r="264" spans="2:16" s="37" customFormat="1">
      <c r="B264" s="768" t="s">
        <v>32</v>
      </c>
      <c r="C264" s="768"/>
      <c r="D264" s="768"/>
      <c r="E264" s="36">
        <f t="shared" ref="E264:H264" si="54">SUM(E263+E234+E219+E204+E189+E174+E159)</f>
        <v>7393861</v>
      </c>
      <c r="F264" s="36">
        <f t="shared" si="54"/>
        <v>459189</v>
      </c>
      <c r="G264" s="36">
        <f t="shared" si="54"/>
        <v>237688</v>
      </c>
      <c r="H264" s="36">
        <f t="shared" si="54"/>
        <v>8090738</v>
      </c>
      <c r="I264" s="36">
        <f t="shared" ref="I264:L264" si="55">SUM(I263+I234+I219+I204+I189+I174+I159)</f>
        <v>6628966</v>
      </c>
      <c r="J264" s="36">
        <f t="shared" si="55"/>
        <v>403483</v>
      </c>
      <c r="K264" s="36">
        <f t="shared" si="55"/>
        <v>205688</v>
      </c>
      <c r="L264" s="36">
        <f t="shared" si="55"/>
        <v>7238137</v>
      </c>
    </row>
    <row r="265" spans="2:16" s="37" customFormat="1" ht="12.6" thickBot="1">
      <c r="B265" s="33"/>
      <c r="C265" s="34"/>
      <c r="D265" s="35"/>
      <c r="E265" s="105"/>
      <c r="F265" s="105"/>
      <c r="G265" s="105"/>
      <c r="H265" s="105"/>
      <c r="I265" s="105"/>
      <c r="J265" s="105"/>
      <c r="K265" s="105"/>
      <c r="L265" s="105"/>
    </row>
    <row r="266" spans="2:16" s="37" customFormat="1" ht="39" customHeight="1" thickBot="1">
      <c r="B266" s="18"/>
      <c r="C266" s="162" t="s">
        <v>1</v>
      </c>
      <c r="D266" s="18" t="s">
        <v>14</v>
      </c>
      <c r="E266" s="201" t="s">
        <v>72</v>
      </c>
      <c r="F266" s="202" t="s">
        <v>73</v>
      </c>
      <c r="G266" s="202" t="s">
        <v>71</v>
      </c>
      <c r="H266" s="203" t="s">
        <v>13</v>
      </c>
      <c r="I266" s="201" t="s">
        <v>72</v>
      </c>
      <c r="J266" s="202" t="s">
        <v>73</v>
      </c>
      <c r="K266" s="202" t="s">
        <v>71</v>
      </c>
      <c r="L266" s="203" t="s">
        <v>13</v>
      </c>
    </row>
    <row r="267" spans="2:16" s="37" customFormat="1" ht="19.5" customHeight="1" thickBot="1">
      <c r="B267" s="66" t="s">
        <v>15</v>
      </c>
      <c r="C267" s="19">
        <v>437</v>
      </c>
      <c r="D267" s="20" t="s">
        <v>33</v>
      </c>
      <c r="E267" s="204"/>
      <c r="F267" s="205"/>
      <c r="G267" s="205"/>
      <c r="H267" s="206"/>
      <c r="I267" s="204"/>
      <c r="J267" s="205"/>
      <c r="K267" s="205"/>
      <c r="L267" s="206"/>
    </row>
    <row r="268" spans="2:16" s="37" customFormat="1">
      <c r="B268" s="27" t="s">
        <v>10</v>
      </c>
      <c r="C268" s="780" t="s">
        <v>16</v>
      </c>
      <c r="D268" s="780"/>
      <c r="E268" s="224">
        <v>99535</v>
      </c>
      <c r="F268" s="88"/>
      <c r="G268" s="88"/>
      <c r="H268" s="68">
        <f>SUM(E268:G268)</f>
        <v>99535</v>
      </c>
      <c r="I268" s="224">
        <v>96578</v>
      </c>
      <c r="J268" s="88"/>
      <c r="K268" s="88"/>
      <c r="L268" s="68">
        <f>SUM(I268:K268)</f>
        <v>96578</v>
      </c>
    </row>
    <row r="269" spans="2:16" s="37" customFormat="1" ht="12" customHeight="1">
      <c r="B269" s="28">
        <v>1000</v>
      </c>
      <c r="C269" s="190" t="s">
        <v>2</v>
      </c>
      <c r="D269" s="190"/>
      <c r="E269" s="92">
        <v>8205</v>
      </c>
      <c r="F269" s="89"/>
      <c r="G269" s="89"/>
      <c r="H269" s="68">
        <f t="shared" ref="H269:H278" si="56">SUM(E269:G269)</f>
        <v>8205</v>
      </c>
      <c r="I269" s="92">
        <v>4849</v>
      </c>
      <c r="J269" s="89"/>
      <c r="K269" s="89"/>
      <c r="L269" s="68">
        <f t="shared" ref="L269:L278" si="57">SUM(I269:K269)</f>
        <v>4849</v>
      </c>
    </row>
    <row r="270" spans="2:16" s="37" customFormat="1">
      <c r="B270" s="29" t="s">
        <v>191</v>
      </c>
      <c r="C270" s="190" t="s">
        <v>192</v>
      </c>
      <c r="D270" s="190"/>
      <c r="E270" s="92"/>
      <c r="F270" s="89"/>
      <c r="G270" s="89"/>
      <c r="H270" s="68">
        <f t="shared" si="56"/>
        <v>0</v>
      </c>
      <c r="I270" s="92"/>
      <c r="J270" s="89"/>
      <c r="K270" s="89"/>
      <c r="L270" s="68">
        <f t="shared" si="57"/>
        <v>0</v>
      </c>
    </row>
    <row r="271" spans="2:16" s="37" customFormat="1">
      <c r="B271" s="30" t="s">
        <v>28</v>
      </c>
      <c r="C271" s="191" t="s">
        <v>193</v>
      </c>
      <c r="D271" s="191"/>
      <c r="E271" s="92"/>
      <c r="F271" s="89"/>
      <c r="G271" s="89"/>
      <c r="H271" s="68">
        <f t="shared" si="56"/>
        <v>0</v>
      </c>
      <c r="I271" s="92"/>
      <c r="J271" s="89"/>
      <c r="K271" s="89"/>
      <c r="L271" s="68">
        <f t="shared" si="57"/>
        <v>0</v>
      </c>
    </row>
    <row r="272" spans="2:16" s="37" customFormat="1">
      <c r="B272" s="28">
        <v>4200</v>
      </c>
      <c r="C272" s="191" t="s">
        <v>3</v>
      </c>
      <c r="D272" s="191"/>
      <c r="E272" s="92"/>
      <c r="F272" s="89"/>
      <c r="G272" s="89"/>
      <c r="H272" s="68">
        <f t="shared" si="56"/>
        <v>0</v>
      </c>
      <c r="I272" s="92"/>
      <c r="J272" s="89"/>
      <c r="K272" s="89"/>
      <c r="L272" s="68">
        <f t="shared" si="57"/>
        <v>0</v>
      </c>
    </row>
    <row r="273" spans="2:16" s="37" customFormat="1" ht="24">
      <c r="B273" s="21"/>
      <c r="C273" s="17">
        <v>4214</v>
      </c>
      <c r="D273" s="16" t="s">
        <v>194</v>
      </c>
      <c r="E273" s="92"/>
      <c r="F273" s="89"/>
      <c r="G273" s="89"/>
      <c r="H273" s="68">
        <f t="shared" si="56"/>
        <v>0</v>
      </c>
      <c r="I273" s="92"/>
      <c r="J273" s="89"/>
      <c r="K273" s="89"/>
      <c r="L273" s="68">
        <f t="shared" si="57"/>
        <v>0</v>
      </c>
    </row>
    <row r="274" spans="2:16" s="37" customFormat="1" ht="18" customHeight="1">
      <c r="B274" s="28">
        <v>4300</v>
      </c>
      <c r="C274" s="194" t="s">
        <v>4</v>
      </c>
      <c r="D274" s="194"/>
      <c r="E274" s="92"/>
      <c r="F274" s="89"/>
      <c r="G274" s="89"/>
      <c r="H274" s="68">
        <f t="shared" si="56"/>
        <v>0</v>
      </c>
      <c r="I274" s="92"/>
      <c r="J274" s="89"/>
      <c r="K274" s="89"/>
      <c r="L274" s="68">
        <f t="shared" si="57"/>
        <v>0</v>
      </c>
    </row>
    <row r="275" spans="2:16" s="37" customFormat="1">
      <c r="B275" s="28">
        <v>4500</v>
      </c>
      <c r="C275" s="191" t="s">
        <v>5</v>
      </c>
      <c r="D275" s="191"/>
      <c r="E275" s="92"/>
      <c r="F275" s="89"/>
      <c r="G275" s="89"/>
      <c r="H275" s="68">
        <f t="shared" si="56"/>
        <v>0</v>
      </c>
      <c r="I275" s="92"/>
      <c r="J275" s="89"/>
      <c r="K275" s="89"/>
      <c r="L275" s="68">
        <f t="shared" si="57"/>
        <v>0</v>
      </c>
    </row>
    <row r="276" spans="2:16" s="37" customFormat="1">
      <c r="B276" s="28">
        <v>4600</v>
      </c>
      <c r="C276" s="760" t="s">
        <v>6</v>
      </c>
      <c r="D276" s="760"/>
      <c r="E276" s="92"/>
      <c r="F276" s="89"/>
      <c r="G276" s="89"/>
      <c r="H276" s="68">
        <f t="shared" si="56"/>
        <v>0</v>
      </c>
      <c r="I276" s="92"/>
      <c r="J276" s="89"/>
      <c r="K276" s="89"/>
      <c r="L276" s="68">
        <f t="shared" si="57"/>
        <v>0</v>
      </c>
    </row>
    <row r="277" spans="2:16" s="37" customFormat="1" ht="12" customHeight="1">
      <c r="B277" s="286" t="s">
        <v>251</v>
      </c>
      <c r="C277" s="242" t="s">
        <v>12</v>
      </c>
      <c r="D277" s="242"/>
      <c r="E277" s="92"/>
      <c r="F277" s="89"/>
      <c r="G277" s="89"/>
      <c r="H277" s="68">
        <f t="shared" si="56"/>
        <v>0</v>
      </c>
      <c r="I277" s="92"/>
      <c r="J277" s="89"/>
      <c r="K277" s="89"/>
      <c r="L277" s="68">
        <f t="shared" si="57"/>
        <v>0</v>
      </c>
    </row>
    <row r="278" spans="2:16" s="37" customFormat="1" ht="12.6" thickBot="1">
      <c r="B278" s="32">
        <v>98</v>
      </c>
      <c r="C278" s="193" t="s">
        <v>7</v>
      </c>
      <c r="D278" s="191"/>
      <c r="E278" s="214"/>
      <c r="F278" s="215"/>
      <c r="G278" s="215"/>
      <c r="H278" s="210">
        <f t="shared" si="56"/>
        <v>0</v>
      </c>
      <c r="I278" s="214"/>
      <c r="J278" s="215"/>
      <c r="K278" s="215"/>
      <c r="L278" s="210">
        <f t="shared" si="57"/>
        <v>0</v>
      </c>
    </row>
    <row r="279" spans="2:16" s="37" customFormat="1" ht="12.6" thickBot="1">
      <c r="B279" s="22"/>
      <c r="C279" s="23"/>
      <c r="D279" s="24" t="s">
        <v>69</v>
      </c>
      <c r="E279" s="199">
        <f>SUM(E268+E269+E270+E271+E272+E274+E275+E276+E277+E278)</f>
        <v>107740</v>
      </c>
      <c r="F279" s="199">
        <f t="shared" ref="F279:H279" si="58">SUM(F268+F269+F270+F271+F272+F274+F275+F276+F277+F278)</f>
        <v>0</v>
      </c>
      <c r="G279" s="199">
        <f t="shared" si="58"/>
        <v>0</v>
      </c>
      <c r="H279" s="229">
        <f t="shared" si="58"/>
        <v>107740</v>
      </c>
      <c r="I279" s="199">
        <f>SUM(I268+I269+I270+I271+I272+I274+I275+I276+I277+I278)</f>
        <v>101427</v>
      </c>
      <c r="J279" s="199">
        <f t="shared" ref="J279:L279" si="59">SUM(J268+J269+J270+J271+J272+J274+J275+J276+J277+J278)</f>
        <v>0</v>
      </c>
      <c r="K279" s="199">
        <f t="shared" si="59"/>
        <v>0</v>
      </c>
      <c r="L279" s="229">
        <f t="shared" si="59"/>
        <v>101427</v>
      </c>
    </row>
    <row r="280" spans="2:16" s="37" customFormat="1" ht="12.6" thickBot="1">
      <c r="B280" s="75"/>
      <c r="C280" s="75"/>
      <c r="D280" s="76"/>
      <c r="E280" s="179"/>
      <c r="F280" s="180"/>
      <c r="G280" s="180"/>
      <c r="H280" s="180"/>
      <c r="I280" s="179"/>
      <c r="J280" s="180"/>
      <c r="K280" s="180"/>
      <c r="L280" s="180"/>
    </row>
    <row r="281" spans="2:16" s="37" customFormat="1" ht="35.25" customHeight="1" thickBot="1">
      <c r="B281" s="18"/>
      <c r="C281" s="192" t="s">
        <v>1</v>
      </c>
      <c r="D281" s="18" t="s">
        <v>14</v>
      </c>
      <c r="E281" s="201" t="s">
        <v>72</v>
      </c>
      <c r="F281" s="202" t="s">
        <v>73</v>
      </c>
      <c r="G281" s="202" t="s">
        <v>71</v>
      </c>
      <c r="H281" s="203" t="s">
        <v>13</v>
      </c>
      <c r="I281" s="201" t="s">
        <v>72</v>
      </c>
      <c r="J281" s="202" t="s">
        <v>73</v>
      </c>
      <c r="K281" s="202" t="s">
        <v>71</v>
      </c>
      <c r="L281" s="203" t="s">
        <v>13</v>
      </c>
    </row>
    <row r="282" spans="2:16" s="37" customFormat="1" ht="21.75" customHeight="1" thickBot="1">
      <c r="B282" s="66" t="s">
        <v>15</v>
      </c>
      <c r="C282" s="19">
        <v>469</v>
      </c>
      <c r="D282" s="20" t="s">
        <v>34</v>
      </c>
      <c r="E282" s="204"/>
      <c r="F282" s="205"/>
      <c r="G282" s="205"/>
      <c r="H282" s="206"/>
      <c r="I282" s="204"/>
      <c r="J282" s="205"/>
      <c r="K282" s="205"/>
      <c r="L282" s="206"/>
    </row>
    <row r="283" spans="2:16" s="37" customFormat="1">
      <c r="B283" s="27" t="s">
        <v>10</v>
      </c>
      <c r="C283" s="762" t="s">
        <v>16</v>
      </c>
      <c r="D283" s="762"/>
      <c r="E283" s="224">
        <v>10480</v>
      </c>
      <c r="F283" s="218"/>
      <c r="G283" s="88"/>
      <c r="H283" s="68">
        <f>SUM(E283:G283)</f>
        <v>10480</v>
      </c>
      <c r="I283" s="224">
        <v>9091</v>
      </c>
      <c r="J283" s="218"/>
      <c r="K283" s="88"/>
      <c r="L283" s="68">
        <f>SUM(I283:K283)</f>
        <v>9091</v>
      </c>
      <c r="M283" s="216"/>
      <c r="N283" s="216"/>
      <c r="O283" s="216"/>
      <c r="P283" s="216"/>
    </row>
    <row r="284" spans="2:16" s="37" customFormat="1" ht="12" customHeight="1">
      <c r="B284" s="28">
        <v>1000</v>
      </c>
      <c r="C284" s="190" t="s">
        <v>2</v>
      </c>
      <c r="D284" s="190"/>
      <c r="E284" s="92">
        <v>6265</v>
      </c>
      <c r="F284" s="89">
        <v>12000</v>
      </c>
      <c r="G284" s="89"/>
      <c r="H284" s="68">
        <f t="shared" ref="H284:H294" si="60">SUM(E284:G284)</f>
        <v>18265</v>
      </c>
      <c r="I284" s="92">
        <v>1195</v>
      </c>
      <c r="J284" s="89">
        <v>9600</v>
      </c>
      <c r="K284" s="89"/>
      <c r="L284" s="68">
        <f t="shared" ref="L284:L294" si="61">SUM(I284:K284)</f>
        <v>10795</v>
      </c>
      <c r="M284" s="216"/>
      <c r="N284" s="216"/>
      <c r="O284" s="216"/>
      <c r="P284" s="216"/>
    </row>
    <row r="285" spans="2:16" s="37" customFormat="1">
      <c r="B285" s="29" t="s">
        <v>191</v>
      </c>
      <c r="C285" s="190" t="s">
        <v>192</v>
      </c>
      <c r="D285" s="190"/>
      <c r="E285" s="92"/>
      <c r="F285" s="89"/>
      <c r="G285" s="89"/>
      <c r="H285" s="68">
        <f t="shared" si="60"/>
        <v>0</v>
      </c>
      <c r="I285" s="92"/>
      <c r="J285" s="89"/>
      <c r="K285" s="89"/>
      <c r="L285" s="68">
        <f t="shared" si="61"/>
        <v>0</v>
      </c>
      <c r="M285" s="216"/>
      <c r="N285" s="216"/>
      <c r="O285" s="216"/>
      <c r="P285" s="216"/>
    </row>
    <row r="286" spans="2:16" s="37" customFormat="1">
      <c r="B286" s="30" t="s">
        <v>28</v>
      </c>
      <c r="C286" s="191" t="s">
        <v>193</v>
      </c>
      <c r="D286" s="191"/>
      <c r="E286" s="92"/>
      <c r="F286" s="89"/>
      <c r="G286" s="89"/>
      <c r="H286" s="68">
        <f t="shared" si="60"/>
        <v>0</v>
      </c>
      <c r="I286" s="92"/>
      <c r="J286" s="89"/>
      <c r="K286" s="89"/>
      <c r="L286" s="68">
        <f t="shared" si="61"/>
        <v>0</v>
      </c>
      <c r="M286" s="216"/>
      <c r="N286" s="216"/>
      <c r="O286" s="216"/>
      <c r="P286" s="216"/>
    </row>
    <row r="287" spans="2:16" s="37" customFormat="1">
      <c r="B287" s="28">
        <v>4200</v>
      </c>
      <c r="C287" s="191" t="s">
        <v>3</v>
      </c>
      <c r="D287" s="191"/>
      <c r="E287" s="92"/>
      <c r="F287" s="89"/>
      <c r="G287" s="89"/>
      <c r="H287" s="68">
        <f t="shared" si="60"/>
        <v>0</v>
      </c>
      <c r="I287" s="92"/>
      <c r="J287" s="89"/>
      <c r="K287" s="89"/>
      <c r="L287" s="68">
        <f t="shared" si="61"/>
        <v>0</v>
      </c>
      <c r="M287" s="216"/>
      <c r="N287" s="216"/>
      <c r="O287" s="216"/>
      <c r="P287" s="216"/>
    </row>
    <row r="288" spans="2:16" s="37" customFormat="1" ht="24">
      <c r="B288" s="21"/>
      <c r="C288" s="17">
        <v>4214</v>
      </c>
      <c r="D288" s="16" t="s">
        <v>194</v>
      </c>
      <c r="E288" s="92"/>
      <c r="F288" s="89"/>
      <c r="G288" s="89"/>
      <c r="H288" s="68">
        <f t="shared" si="60"/>
        <v>0</v>
      </c>
      <c r="I288" s="92"/>
      <c r="J288" s="89"/>
      <c r="K288" s="89"/>
      <c r="L288" s="68">
        <f t="shared" si="61"/>
        <v>0</v>
      </c>
      <c r="M288" s="216"/>
      <c r="N288" s="216"/>
      <c r="O288" s="216"/>
      <c r="P288" s="216"/>
    </row>
    <row r="289" spans="2:16" s="37" customFormat="1">
      <c r="B289" s="28">
        <v>4300</v>
      </c>
      <c r="C289" s="194" t="s">
        <v>4</v>
      </c>
      <c r="D289" s="194"/>
      <c r="E289" s="92"/>
      <c r="F289" s="89"/>
      <c r="G289" s="89"/>
      <c r="H289" s="68">
        <f t="shared" si="60"/>
        <v>0</v>
      </c>
      <c r="I289" s="92"/>
      <c r="J289" s="89"/>
      <c r="K289" s="89"/>
      <c r="L289" s="68">
        <f t="shared" si="61"/>
        <v>0</v>
      </c>
      <c r="M289" s="216"/>
      <c r="N289" s="216"/>
      <c r="O289" s="216"/>
      <c r="P289" s="216"/>
    </row>
    <row r="290" spans="2:16" s="37" customFormat="1">
      <c r="B290" s="28">
        <v>4500</v>
      </c>
      <c r="C290" s="191" t="s">
        <v>5</v>
      </c>
      <c r="D290" s="191"/>
      <c r="E290" s="92"/>
      <c r="F290" s="89"/>
      <c r="G290" s="89"/>
      <c r="H290" s="68">
        <f t="shared" si="60"/>
        <v>0</v>
      </c>
      <c r="I290" s="92"/>
      <c r="J290" s="89"/>
      <c r="K290" s="89"/>
      <c r="L290" s="68">
        <f t="shared" si="61"/>
        <v>0</v>
      </c>
      <c r="M290" s="216"/>
      <c r="N290" s="216"/>
      <c r="O290" s="216"/>
      <c r="P290" s="216"/>
    </row>
    <row r="291" spans="2:16" s="37" customFormat="1">
      <c r="B291" s="28">
        <v>4600</v>
      </c>
      <c r="C291" s="760" t="s">
        <v>6</v>
      </c>
      <c r="D291" s="760"/>
      <c r="E291" s="92"/>
      <c r="F291" s="89"/>
      <c r="G291" s="89"/>
      <c r="H291" s="68">
        <f t="shared" si="60"/>
        <v>0</v>
      </c>
      <c r="I291" s="92"/>
      <c r="J291" s="89"/>
      <c r="K291" s="89"/>
      <c r="L291" s="68">
        <f t="shared" si="61"/>
        <v>0</v>
      </c>
      <c r="M291" s="216"/>
      <c r="N291" s="216"/>
      <c r="O291" s="216"/>
      <c r="P291" s="216"/>
    </row>
    <row r="292" spans="2:16" s="37" customFormat="1" ht="12" customHeight="1">
      <c r="B292" s="286" t="s">
        <v>251</v>
      </c>
      <c r="C292" s="242" t="s">
        <v>12</v>
      </c>
      <c r="D292" s="242"/>
      <c r="E292" s="92"/>
      <c r="F292" s="89"/>
      <c r="G292" s="89"/>
      <c r="H292" s="68">
        <f t="shared" si="60"/>
        <v>0</v>
      </c>
      <c r="I292" s="92"/>
      <c r="J292" s="89"/>
      <c r="K292" s="89"/>
      <c r="L292" s="68">
        <f t="shared" si="61"/>
        <v>0</v>
      </c>
      <c r="M292" s="216"/>
      <c r="N292" s="216"/>
      <c r="O292" s="216"/>
      <c r="P292" s="216"/>
    </row>
    <row r="293" spans="2:16" s="37" customFormat="1" ht="12.6" thickBot="1">
      <c r="B293" s="32">
        <v>98</v>
      </c>
      <c r="C293" s="193" t="s">
        <v>7</v>
      </c>
      <c r="D293" s="191"/>
      <c r="E293" s="208"/>
      <c r="F293" s="209"/>
      <c r="G293" s="209"/>
      <c r="H293" s="68">
        <f t="shared" si="60"/>
        <v>0</v>
      </c>
      <c r="I293" s="208"/>
      <c r="J293" s="209"/>
      <c r="K293" s="209"/>
      <c r="L293" s="68">
        <f t="shared" si="61"/>
        <v>0</v>
      </c>
      <c r="M293" s="216"/>
      <c r="N293" s="216"/>
      <c r="O293" s="216"/>
      <c r="P293" s="216"/>
    </row>
    <row r="294" spans="2:16" s="37" customFormat="1" ht="12.6" thickBot="1">
      <c r="B294" s="22"/>
      <c r="C294" s="23"/>
      <c r="D294" s="24" t="s">
        <v>70</v>
      </c>
      <c r="E294" s="198">
        <f>SUM(E283+E284+E285+E286+E287+E289+E290+E291+E292+E293)</f>
        <v>16745</v>
      </c>
      <c r="F294" s="199">
        <f t="shared" ref="F294:G294" si="62">SUM(F283+F284+F285+F286+F287+F289+F290+F291+F292+F293)</f>
        <v>12000</v>
      </c>
      <c r="G294" s="199">
        <f t="shared" si="62"/>
        <v>0</v>
      </c>
      <c r="H294" s="210">
        <f t="shared" si="60"/>
        <v>28745</v>
      </c>
      <c r="I294" s="198">
        <f>SUM(I283+I284+I285+I286+I287+I289+I290+I291+I292+I293)</f>
        <v>10286</v>
      </c>
      <c r="J294" s="199">
        <f t="shared" ref="J294:K294" si="63">SUM(J283+J284+J285+J286+J287+J289+J290+J291+J292+J293)</f>
        <v>9600</v>
      </c>
      <c r="K294" s="199">
        <f t="shared" si="63"/>
        <v>0</v>
      </c>
      <c r="L294" s="210">
        <f t="shared" si="61"/>
        <v>19886</v>
      </c>
      <c r="M294" s="216"/>
      <c r="N294" s="216"/>
      <c r="O294" s="216"/>
      <c r="P294" s="216"/>
    </row>
    <row r="295" spans="2:16" s="37" customFormat="1">
      <c r="B295" s="768" t="s">
        <v>35</v>
      </c>
      <c r="C295" s="768"/>
      <c r="D295" s="768"/>
      <c r="E295" s="36">
        <f>SUM(E294+E279)</f>
        <v>124485</v>
      </c>
      <c r="F295" s="36">
        <f t="shared" ref="F295:H295" si="64">SUM(F294+F279)</f>
        <v>12000</v>
      </c>
      <c r="G295" s="36">
        <f t="shared" si="64"/>
        <v>0</v>
      </c>
      <c r="H295" s="36">
        <f t="shared" si="64"/>
        <v>136485</v>
      </c>
      <c r="I295" s="36">
        <f>SUM(I294+I279)</f>
        <v>111713</v>
      </c>
      <c r="J295" s="36">
        <f t="shared" ref="J295:L295" si="65">SUM(J294+J279)</f>
        <v>9600</v>
      </c>
      <c r="K295" s="36">
        <f t="shared" si="65"/>
        <v>0</v>
      </c>
      <c r="L295" s="36">
        <f t="shared" si="65"/>
        <v>121313</v>
      </c>
    </row>
    <row r="296" spans="2:16" s="37" customFormat="1" ht="12.6" thickBot="1">
      <c r="B296" s="74"/>
      <c r="C296" s="191"/>
      <c r="D296" s="191"/>
      <c r="E296" s="105"/>
      <c r="F296" s="105"/>
      <c r="G296" s="105"/>
      <c r="H296" s="105"/>
      <c r="I296" s="105"/>
      <c r="J296" s="105"/>
      <c r="K296" s="105"/>
      <c r="L296" s="105"/>
    </row>
    <row r="297" spans="2:16" s="37" customFormat="1" ht="36" customHeight="1" thickBot="1">
      <c r="B297" s="18"/>
      <c r="C297" s="192" t="s">
        <v>1</v>
      </c>
      <c r="D297" s="18" t="s">
        <v>14</v>
      </c>
      <c r="E297" s="201" t="s">
        <v>72</v>
      </c>
      <c r="F297" s="202" t="s">
        <v>73</v>
      </c>
      <c r="G297" s="202" t="s">
        <v>71</v>
      </c>
      <c r="H297" s="203" t="s">
        <v>13</v>
      </c>
      <c r="I297" s="201" t="s">
        <v>72</v>
      </c>
      <c r="J297" s="202" t="s">
        <v>73</v>
      </c>
      <c r="K297" s="202" t="s">
        <v>71</v>
      </c>
      <c r="L297" s="203" t="s">
        <v>13</v>
      </c>
    </row>
    <row r="298" spans="2:16" s="37" customFormat="1" ht="22.5" customHeight="1" thickBot="1">
      <c r="B298" s="66" t="s">
        <v>15</v>
      </c>
      <c r="C298" s="19">
        <v>524</v>
      </c>
      <c r="D298" s="20" t="s">
        <v>36</v>
      </c>
      <c r="E298" s="204"/>
      <c r="F298" s="205"/>
      <c r="G298" s="205"/>
      <c r="H298" s="206"/>
      <c r="I298" s="204"/>
      <c r="J298" s="205"/>
      <c r="K298" s="205"/>
      <c r="L298" s="206"/>
    </row>
    <row r="299" spans="2:16" s="37" customFormat="1">
      <c r="B299" s="27" t="s">
        <v>10</v>
      </c>
      <c r="C299" s="762" t="s">
        <v>16</v>
      </c>
      <c r="D299" s="762"/>
      <c r="E299" s="224"/>
      <c r="F299" s="218">
        <v>135379</v>
      </c>
      <c r="G299" s="88"/>
      <c r="H299" s="68">
        <f>SUM(E299:G299)</f>
        <v>135379</v>
      </c>
      <c r="I299" s="224"/>
      <c r="J299" s="218">
        <v>132228</v>
      </c>
      <c r="K299" s="88"/>
      <c r="L299" s="68">
        <f>SUM(I299:K299)</f>
        <v>132228</v>
      </c>
    </row>
    <row r="300" spans="2:16" s="37" customFormat="1" ht="12" customHeight="1">
      <c r="B300" s="28">
        <v>1000</v>
      </c>
      <c r="C300" s="190" t="s">
        <v>2</v>
      </c>
      <c r="D300" s="190"/>
      <c r="E300" s="92"/>
      <c r="F300" s="89">
        <v>72843</v>
      </c>
      <c r="G300" s="89"/>
      <c r="H300" s="68">
        <f t="shared" ref="H300:H310" si="66">SUM(E300:G300)</f>
        <v>72843</v>
      </c>
      <c r="I300" s="92"/>
      <c r="J300" s="89">
        <v>72712</v>
      </c>
      <c r="K300" s="89"/>
      <c r="L300" s="68">
        <f t="shared" ref="L300:L310" si="67">SUM(I300:K300)</f>
        <v>72712</v>
      </c>
    </row>
    <row r="301" spans="2:16" s="37" customFormat="1">
      <c r="B301" s="29" t="s">
        <v>191</v>
      </c>
      <c r="C301" s="190" t="s">
        <v>192</v>
      </c>
      <c r="D301" s="190"/>
      <c r="E301" s="92"/>
      <c r="F301" s="89">
        <v>768</v>
      </c>
      <c r="G301" s="89"/>
      <c r="H301" s="68">
        <f t="shared" si="66"/>
        <v>768</v>
      </c>
      <c r="I301" s="92"/>
      <c r="J301" s="89">
        <v>768</v>
      </c>
      <c r="K301" s="89"/>
      <c r="L301" s="68">
        <f t="shared" si="67"/>
        <v>768</v>
      </c>
    </row>
    <row r="302" spans="2:16" s="37" customFormat="1">
      <c r="B302" s="30" t="s">
        <v>28</v>
      </c>
      <c r="C302" s="191" t="s">
        <v>193</v>
      </c>
      <c r="D302" s="191"/>
      <c r="E302" s="92"/>
      <c r="F302" s="89"/>
      <c r="G302" s="89"/>
      <c r="H302" s="68">
        <f t="shared" si="66"/>
        <v>0</v>
      </c>
      <c r="I302" s="92"/>
      <c r="J302" s="89"/>
      <c r="K302" s="89"/>
      <c r="L302" s="68">
        <f t="shared" si="67"/>
        <v>0</v>
      </c>
    </row>
    <row r="303" spans="2:16" s="37" customFormat="1">
      <c r="B303" s="28">
        <v>4200</v>
      </c>
      <c r="C303" s="191" t="s">
        <v>3</v>
      </c>
      <c r="D303" s="191"/>
      <c r="E303" s="92"/>
      <c r="F303" s="89"/>
      <c r="G303" s="89"/>
      <c r="H303" s="68">
        <f t="shared" si="66"/>
        <v>0</v>
      </c>
      <c r="I303" s="92"/>
      <c r="J303" s="89"/>
      <c r="K303" s="89"/>
      <c r="L303" s="68">
        <f t="shared" si="67"/>
        <v>0</v>
      </c>
    </row>
    <row r="304" spans="2:16" s="37" customFormat="1" ht="24">
      <c r="B304" s="21"/>
      <c r="C304" s="17">
        <v>4214</v>
      </c>
      <c r="D304" s="16" t="s">
        <v>194</v>
      </c>
      <c r="E304" s="92"/>
      <c r="F304" s="89"/>
      <c r="G304" s="89"/>
      <c r="H304" s="68">
        <f t="shared" si="66"/>
        <v>0</v>
      </c>
      <c r="I304" s="92"/>
      <c r="J304" s="89"/>
      <c r="K304" s="89"/>
      <c r="L304" s="68">
        <f t="shared" si="67"/>
        <v>0</v>
      </c>
    </row>
    <row r="305" spans="2:12" s="37" customFormat="1" ht="18" customHeight="1">
      <c r="B305" s="28">
        <v>4300</v>
      </c>
      <c r="C305" s="194" t="s">
        <v>4</v>
      </c>
      <c r="D305" s="194"/>
      <c r="E305" s="92"/>
      <c r="F305" s="89"/>
      <c r="G305" s="89"/>
      <c r="H305" s="68">
        <f t="shared" si="66"/>
        <v>0</v>
      </c>
      <c r="I305" s="92"/>
      <c r="J305" s="89"/>
      <c r="K305" s="89"/>
      <c r="L305" s="68">
        <f t="shared" si="67"/>
        <v>0</v>
      </c>
    </row>
    <row r="306" spans="2:12" s="37" customFormat="1">
      <c r="B306" s="28">
        <v>4500</v>
      </c>
      <c r="C306" s="191" t="s">
        <v>5</v>
      </c>
      <c r="D306" s="191"/>
      <c r="E306" s="92"/>
      <c r="F306" s="89"/>
      <c r="G306" s="89"/>
      <c r="H306" s="68">
        <f t="shared" si="66"/>
        <v>0</v>
      </c>
      <c r="I306" s="92"/>
      <c r="J306" s="89"/>
      <c r="K306" s="89"/>
      <c r="L306" s="68">
        <f t="shared" si="67"/>
        <v>0</v>
      </c>
    </row>
    <row r="307" spans="2:12" s="37" customFormat="1">
      <c r="B307" s="28">
        <v>4600</v>
      </c>
      <c r="C307" s="760" t="s">
        <v>6</v>
      </c>
      <c r="D307" s="760"/>
      <c r="E307" s="92"/>
      <c r="F307" s="89"/>
      <c r="G307" s="89"/>
      <c r="H307" s="68">
        <f t="shared" si="66"/>
        <v>0</v>
      </c>
      <c r="I307" s="92"/>
      <c r="J307" s="89"/>
      <c r="K307" s="89"/>
      <c r="L307" s="68">
        <f t="shared" si="67"/>
        <v>0</v>
      </c>
    </row>
    <row r="308" spans="2:12" s="37" customFormat="1" ht="12" customHeight="1">
      <c r="B308" s="286" t="s">
        <v>251</v>
      </c>
      <c r="C308" s="242" t="s">
        <v>12</v>
      </c>
      <c r="D308" s="242"/>
      <c r="E308" s="92"/>
      <c r="F308" s="89"/>
      <c r="G308" s="89"/>
      <c r="H308" s="68">
        <f t="shared" si="66"/>
        <v>0</v>
      </c>
      <c r="I308" s="92"/>
      <c r="J308" s="89"/>
      <c r="K308" s="89"/>
      <c r="L308" s="68">
        <f t="shared" si="67"/>
        <v>0</v>
      </c>
    </row>
    <row r="309" spans="2:12" s="37" customFormat="1" ht="12.6" thickBot="1">
      <c r="B309" s="32">
        <v>98</v>
      </c>
      <c r="C309" s="193" t="s">
        <v>7</v>
      </c>
      <c r="D309" s="191"/>
      <c r="E309" s="208"/>
      <c r="F309" s="209"/>
      <c r="G309" s="209"/>
      <c r="H309" s="68">
        <f t="shared" si="66"/>
        <v>0</v>
      </c>
      <c r="I309" s="208"/>
      <c r="J309" s="209"/>
      <c r="K309" s="209"/>
      <c r="L309" s="68">
        <f t="shared" si="67"/>
        <v>0</v>
      </c>
    </row>
    <row r="310" spans="2:12" s="37" customFormat="1" ht="12.6" thickBot="1">
      <c r="B310" s="22"/>
      <c r="C310" s="23"/>
      <c r="D310" s="24" t="s">
        <v>69</v>
      </c>
      <c r="E310" s="198">
        <f>SUM(E299+E300+E301+E302+E303+E305+E306+E307+E308+E309)</f>
        <v>0</v>
      </c>
      <c r="F310" s="199">
        <f t="shared" ref="F310:G310" si="68">SUM(F299+F300+F301+F302+F303+F305+F306+F307+F308+F309)</f>
        <v>208990</v>
      </c>
      <c r="G310" s="199">
        <f t="shared" si="68"/>
        <v>0</v>
      </c>
      <c r="H310" s="210">
        <f t="shared" si="66"/>
        <v>208990</v>
      </c>
      <c r="I310" s="198">
        <f>SUM(I299+I300+I301+I302+I303+I305+I306+I307+I308+I309)</f>
        <v>0</v>
      </c>
      <c r="J310" s="199">
        <f t="shared" ref="J310:K310" si="69">SUM(J299+J300+J301+J302+J303+J305+J306+J307+J308+J309)</f>
        <v>205708</v>
      </c>
      <c r="K310" s="199">
        <f t="shared" si="69"/>
        <v>0</v>
      </c>
      <c r="L310" s="210">
        <f t="shared" si="67"/>
        <v>205708</v>
      </c>
    </row>
    <row r="311" spans="2:12" s="37" customFormat="1" ht="12.6" thickBot="1">
      <c r="E311" s="158"/>
      <c r="F311" s="158"/>
      <c r="G311" s="158"/>
      <c r="H311" s="158"/>
      <c r="I311" s="158"/>
      <c r="J311" s="158"/>
      <c r="K311" s="158"/>
      <c r="L311" s="158"/>
    </row>
    <row r="312" spans="2:12" s="37" customFormat="1" ht="39.75" customHeight="1" thickBot="1">
      <c r="B312" s="18"/>
      <c r="C312" s="192" t="s">
        <v>1</v>
      </c>
      <c r="D312" s="18" t="s">
        <v>14</v>
      </c>
      <c r="E312" s="201" t="s">
        <v>72</v>
      </c>
      <c r="F312" s="202" t="s">
        <v>73</v>
      </c>
      <c r="G312" s="202" t="s">
        <v>71</v>
      </c>
      <c r="H312" s="203" t="s">
        <v>13</v>
      </c>
      <c r="I312" s="201" t="s">
        <v>72</v>
      </c>
      <c r="J312" s="202" t="s">
        <v>73</v>
      </c>
      <c r="K312" s="202" t="s">
        <v>71</v>
      </c>
      <c r="L312" s="203" t="s">
        <v>13</v>
      </c>
    </row>
    <row r="313" spans="2:12" s="37" customFormat="1" ht="17.25" customHeight="1" thickBot="1">
      <c r="B313" s="66" t="s">
        <v>15</v>
      </c>
      <c r="C313" s="19">
        <v>525</v>
      </c>
      <c r="D313" s="20" t="s">
        <v>37</v>
      </c>
      <c r="E313" s="204"/>
      <c r="F313" s="205"/>
      <c r="G313" s="205"/>
      <c r="H313" s="206"/>
      <c r="I313" s="204"/>
      <c r="J313" s="205"/>
      <c r="K313" s="205"/>
      <c r="L313" s="206"/>
    </row>
    <row r="314" spans="2:12" s="37" customFormat="1">
      <c r="B314" s="27" t="s">
        <v>10</v>
      </c>
      <c r="C314" s="762" t="s">
        <v>16</v>
      </c>
      <c r="D314" s="762"/>
      <c r="E314" s="224"/>
      <c r="F314" s="218"/>
      <c r="G314" s="88"/>
      <c r="H314" s="68">
        <f>SUM(E314:G314)</f>
        <v>0</v>
      </c>
      <c r="I314" s="224"/>
      <c r="J314" s="218"/>
      <c r="K314" s="88"/>
      <c r="L314" s="68">
        <f>SUM(I314:K314)</f>
        <v>0</v>
      </c>
    </row>
    <row r="315" spans="2:12" s="37" customFormat="1" ht="12.75" customHeight="1">
      <c r="B315" s="28">
        <v>1000</v>
      </c>
      <c r="C315" s="190" t="s">
        <v>2</v>
      </c>
      <c r="D315" s="190"/>
      <c r="E315" s="92"/>
      <c r="F315" s="89">
        <v>12000</v>
      </c>
      <c r="G315" s="89"/>
      <c r="H315" s="68">
        <f t="shared" ref="H315:H324" si="70">SUM(E315:G315)</f>
        <v>12000</v>
      </c>
      <c r="I315" s="92"/>
      <c r="J315" s="89">
        <v>10749</v>
      </c>
      <c r="K315" s="89"/>
      <c r="L315" s="68">
        <f t="shared" ref="L315:L324" si="71">SUM(I315:K315)</f>
        <v>10749</v>
      </c>
    </row>
    <row r="316" spans="2:12" s="37" customFormat="1">
      <c r="B316" s="29" t="s">
        <v>191</v>
      </c>
      <c r="C316" s="190" t="s">
        <v>192</v>
      </c>
      <c r="D316" s="190"/>
      <c r="E316" s="92"/>
      <c r="F316" s="89"/>
      <c r="G316" s="89"/>
      <c r="H316" s="68">
        <f t="shared" si="70"/>
        <v>0</v>
      </c>
      <c r="I316" s="92"/>
      <c r="J316" s="89"/>
      <c r="K316" s="89"/>
      <c r="L316" s="68">
        <f t="shared" si="71"/>
        <v>0</v>
      </c>
    </row>
    <row r="317" spans="2:12" s="37" customFormat="1">
      <c r="B317" s="30" t="s">
        <v>28</v>
      </c>
      <c r="C317" s="191" t="s">
        <v>193</v>
      </c>
      <c r="D317" s="191"/>
      <c r="E317" s="92"/>
      <c r="F317" s="89"/>
      <c r="G317" s="89"/>
      <c r="H317" s="68">
        <f t="shared" si="70"/>
        <v>0</v>
      </c>
      <c r="I317" s="92"/>
      <c r="J317" s="89"/>
      <c r="K317" s="89"/>
      <c r="L317" s="68">
        <f t="shared" si="71"/>
        <v>0</v>
      </c>
    </row>
    <row r="318" spans="2:12" s="37" customFormat="1">
      <c r="B318" s="28">
        <v>4200</v>
      </c>
      <c r="C318" s="191" t="s">
        <v>3</v>
      </c>
      <c r="D318" s="191"/>
      <c r="E318" s="92"/>
      <c r="F318" s="89"/>
      <c r="G318" s="89"/>
      <c r="H318" s="68">
        <f t="shared" si="70"/>
        <v>0</v>
      </c>
      <c r="I318" s="92"/>
      <c r="J318" s="89"/>
      <c r="K318" s="89"/>
      <c r="L318" s="68">
        <f t="shared" si="71"/>
        <v>0</v>
      </c>
    </row>
    <row r="319" spans="2:12" s="37" customFormat="1" ht="24">
      <c r="B319" s="21"/>
      <c r="C319" s="17">
        <v>4214</v>
      </c>
      <c r="D319" s="16" t="s">
        <v>194</v>
      </c>
      <c r="E319" s="92"/>
      <c r="F319" s="89"/>
      <c r="G319" s="89"/>
      <c r="H319" s="68">
        <f t="shared" si="70"/>
        <v>0</v>
      </c>
      <c r="I319" s="92"/>
      <c r="J319" s="89"/>
      <c r="K319" s="89"/>
      <c r="L319" s="68">
        <f t="shared" si="71"/>
        <v>0</v>
      </c>
    </row>
    <row r="320" spans="2:12" s="37" customFormat="1" ht="16.5" customHeight="1">
      <c r="B320" s="28">
        <v>4300</v>
      </c>
      <c r="C320" s="194" t="s">
        <v>4</v>
      </c>
      <c r="D320" s="194"/>
      <c r="E320" s="92"/>
      <c r="F320" s="89"/>
      <c r="G320" s="89"/>
      <c r="H320" s="68">
        <f t="shared" si="70"/>
        <v>0</v>
      </c>
      <c r="I320" s="92"/>
      <c r="J320" s="89"/>
      <c r="K320" s="89"/>
      <c r="L320" s="68">
        <f t="shared" si="71"/>
        <v>0</v>
      </c>
    </row>
    <row r="321" spans="2:12" s="37" customFormat="1">
      <c r="B321" s="28">
        <v>4500</v>
      </c>
      <c r="C321" s="191" t="s">
        <v>5</v>
      </c>
      <c r="D321" s="191"/>
      <c r="E321" s="92"/>
      <c r="F321" s="89"/>
      <c r="G321" s="89"/>
      <c r="H321" s="68">
        <f t="shared" si="70"/>
        <v>0</v>
      </c>
      <c r="I321" s="92"/>
      <c r="J321" s="89"/>
      <c r="K321" s="89"/>
      <c r="L321" s="68">
        <f t="shared" si="71"/>
        <v>0</v>
      </c>
    </row>
    <row r="322" spans="2:12" s="37" customFormat="1">
      <c r="B322" s="28">
        <v>4600</v>
      </c>
      <c r="C322" s="760" t="s">
        <v>6</v>
      </c>
      <c r="D322" s="760"/>
      <c r="E322" s="92"/>
      <c r="F322" s="89"/>
      <c r="G322" s="89"/>
      <c r="H322" s="68">
        <f t="shared" si="70"/>
        <v>0</v>
      </c>
      <c r="I322" s="92"/>
      <c r="J322" s="89"/>
      <c r="K322" s="89"/>
      <c r="L322" s="68">
        <f t="shared" si="71"/>
        <v>0</v>
      </c>
    </row>
    <row r="323" spans="2:12" s="37" customFormat="1" ht="12.75" customHeight="1">
      <c r="B323" s="286" t="s">
        <v>251</v>
      </c>
      <c r="C323" s="242" t="s">
        <v>12</v>
      </c>
      <c r="D323" s="242"/>
      <c r="E323" s="92"/>
      <c r="F323" s="89"/>
      <c r="G323" s="89"/>
      <c r="H323" s="68">
        <f t="shared" si="70"/>
        <v>0</v>
      </c>
      <c r="I323" s="92"/>
      <c r="J323" s="89"/>
      <c r="K323" s="89"/>
      <c r="L323" s="68">
        <f t="shared" si="71"/>
        <v>0</v>
      </c>
    </row>
    <row r="324" spans="2:12" s="37" customFormat="1" ht="12.6" thickBot="1">
      <c r="B324" s="32">
        <v>98</v>
      </c>
      <c r="C324" s="193" t="s">
        <v>7</v>
      </c>
      <c r="D324" s="191"/>
      <c r="E324" s="208"/>
      <c r="F324" s="209"/>
      <c r="G324" s="209"/>
      <c r="H324" s="68">
        <f t="shared" si="70"/>
        <v>0</v>
      </c>
      <c r="I324" s="208"/>
      <c r="J324" s="209"/>
      <c r="K324" s="209"/>
      <c r="L324" s="68">
        <f t="shared" si="71"/>
        <v>0</v>
      </c>
    </row>
    <row r="325" spans="2:12" s="37" customFormat="1" ht="12.6" thickBot="1">
      <c r="B325" s="22"/>
      <c r="C325" s="23"/>
      <c r="D325" s="24" t="s">
        <v>69</v>
      </c>
      <c r="E325" s="198">
        <f>SUM(E314+E315+E316+E317+E318+E320+E321+E322+E323+E324)</f>
        <v>0</v>
      </c>
      <c r="F325" s="199">
        <f t="shared" ref="F325:H325" si="72">SUM(F314+F315+F316+F317+F318+F320+F321+F322+F323+F324)</f>
        <v>12000</v>
      </c>
      <c r="G325" s="199">
        <f t="shared" si="72"/>
        <v>0</v>
      </c>
      <c r="H325" s="200">
        <f t="shared" si="72"/>
        <v>12000</v>
      </c>
      <c r="I325" s="198">
        <f>SUM(I314+I315+I316+I317+I318+I320+I321+I322+I323+I324)</f>
        <v>0</v>
      </c>
      <c r="J325" s="199">
        <f t="shared" ref="J325:L325" si="73">SUM(J314+J315+J316+J317+J318+J320+J321+J322+J323+J324)</f>
        <v>10749</v>
      </c>
      <c r="K325" s="199">
        <f t="shared" si="73"/>
        <v>0</v>
      </c>
      <c r="L325" s="200">
        <f t="shared" si="73"/>
        <v>10749</v>
      </c>
    </row>
    <row r="326" spans="2:12" s="37" customFormat="1" ht="12.6" thickBot="1">
      <c r="B326" s="77"/>
      <c r="C326" s="191"/>
      <c r="D326" s="191"/>
      <c r="E326" s="36"/>
      <c r="F326" s="36"/>
      <c r="G326" s="36"/>
      <c r="H326" s="36"/>
      <c r="I326" s="36"/>
      <c r="J326" s="36"/>
      <c r="K326" s="36"/>
      <c r="L326" s="36"/>
    </row>
    <row r="327" spans="2:12" s="37" customFormat="1" ht="39.75" customHeight="1" thickBot="1">
      <c r="B327" s="18"/>
      <c r="C327" s="192" t="s">
        <v>1</v>
      </c>
      <c r="D327" s="18" t="s">
        <v>14</v>
      </c>
      <c r="E327" s="201" t="s">
        <v>72</v>
      </c>
      <c r="F327" s="202" t="s">
        <v>73</v>
      </c>
      <c r="G327" s="202" t="s">
        <v>71</v>
      </c>
      <c r="H327" s="203" t="s">
        <v>13</v>
      </c>
      <c r="I327" s="201" t="s">
        <v>72</v>
      </c>
      <c r="J327" s="202" t="s">
        <v>73</v>
      </c>
      <c r="K327" s="202" t="s">
        <v>71</v>
      </c>
      <c r="L327" s="203" t="s">
        <v>13</v>
      </c>
    </row>
    <row r="328" spans="2:12" s="37" customFormat="1" ht="21" customHeight="1" thickBot="1">
      <c r="B328" s="66" t="s">
        <v>15</v>
      </c>
      <c r="C328" s="19">
        <v>528</v>
      </c>
      <c r="D328" s="20" t="s">
        <v>195</v>
      </c>
      <c r="E328" s="204"/>
      <c r="F328" s="205"/>
      <c r="G328" s="205"/>
      <c r="H328" s="206"/>
      <c r="I328" s="204"/>
      <c r="J328" s="205"/>
      <c r="K328" s="205"/>
      <c r="L328" s="206"/>
    </row>
    <row r="329" spans="2:12" s="37" customFormat="1" ht="12.6" thickBot="1">
      <c r="B329" s="27" t="s">
        <v>10</v>
      </c>
      <c r="C329" s="762" t="s">
        <v>16</v>
      </c>
      <c r="D329" s="762"/>
      <c r="E329" s="91"/>
      <c r="F329" s="230"/>
      <c r="G329" s="212"/>
      <c r="H329" s="213">
        <f>SUM(E329:G329)</f>
        <v>0</v>
      </c>
      <c r="I329" s="91"/>
      <c r="J329" s="230"/>
      <c r="K329" s="212"/>
      <c r="L329" s="213">
        <f>SUM(I329:K329)</f>
        <v>0</v>
      </c>
    </row>
    <row r="330" spans="2:12" s="37" customFormat="1" ht="12.75" customHeight="1" thickBot="1">
      <c r="B330" s="28">
        <v>1000</v>
      </c>
      <c r="C330" s="190" t="s">
        <v>2</v>
      </c>
      <c r="D330" s="190"/>
      <c r="E330" s="92">
        <v>241127</v>
      </c>
      <c r="F330" s="89"/>
      <c r="G330" s="89"/>
      <c r="H330" s="213">
        <f t="shared" ref="H330:H340" si="74">SUM(E330:G330)</f>
        <v>241127</v>
      </c>
      <c r="I330" s="92">
        <v>191232</v>
      </c>
      <c r="J330" s="89"/>
      <c r="K330" s="89"/>
      <c r="L330" s="213">
        <f t="shared" ref="L330:L340" si="75">SUM(I330:K330)</f>
        <v>191232</v>
      </c>
    </row>
    <row r="331" spans="2:12" s="37" customFormat="1" ht="12.6" thickBot="1">
      <c r="B331" s="29" t="s">
        <v>191</v>
      </c>
      <c r="C331" s="190" t="s">
        <v>192</v>
      </c>
      <c r="D331" s="190"/>
      <c r="E331" s="92"/>
      <c r="F331" s="89"/>
      <c r="G331" s="89"/>
      <c r="H331" s="213">
        <f t="shared" si="74"/>
        <v>0</v>
      </c>
      <c r="I331" s="92"/>
      <c r="J331" s="89"/>
      <c r="K331" s="89"/>
      <c r="L331" s="213">
        <f t="shared" si="75"/>
        <v>0</v>
      </c>
    </row>
    <row r="332" spans="2:12" s="37" customFormat="1" ht="12.6" thickBot="1">
      <c r="B332" s="30" t="s">
        <v>28</v>
      </c>
      <c r="C332" s="191" t="s">
        <v>193</v>
      </c>
      <c r="D332" s="191"/>
      <c r="E332" s="92"/>
      <c r="F332" s="89"/>
      <c r="G332" s="89"/>
      <c r="H332" s="213">
        <f t="shared" si="74"/>
        <v>0</v>
      </c>
      <c r="I332" s="92"/>
      <c r="J332" s="89"/>
      <c r="K332" s="89"/>
      <c r="L332" s="213">
        <f t="shared" si="75"/>
        <v>0</v>
      </c>
    </row>
    <row r="333" spans="2:12" s="37" customFormat="1" ht="12.6" thickBot="1">
      <c r="B333" s="28">
        <v>4200</v>
      </c>
      <c r="C333" s="191" t="s">
        <v>3</v>
      </c>
      <c r="D333" s="191"/>
      <c r="E333" s="92"/>
      <c r="F333" s="89"/>
      <c r="G333" s="89"/>
      <c r="H333" s="213">
        <f t="shared" si="74"/>
        <v>0</v>
      </c>
      <c r="I333" s="92"/>
      <c r="J333" s="89"/>
      <c r="K333" s="89"/>
      <c r="L333" s="213">
        <f t="shared" si="75"/>
        <v>0</v>
      </c>
    </row>
    <row r="334" spans="2:12" s="37" customFormat="1" ht="24.6" thickBot="1">
      <c r="B334" s="21"/>
      <c r="C334" s="17">
        <v>4214</v>
      </c>
      <c r="D334" s="16" t="s">
        <v>194</v>
      </c>
      <c r="E334" s="92"/>
      <c r="F334" s="89"/>
      <c r="G334" s="89"/>
      <c r="H334" s="213">
        <f t="shared" si="74"/>
        <v>0</v>
      </c>
      <c r="I334" s="92"/>
      <c r="J334" s="89"/>
      <c r="K334" s="89"/>
      <c r="L334" s="213">
        <f t="shared" si="75"/>
        <v>0</v>
      </c>
    </row>
    <row r="335" spans="2:12" s="37" customFormat="1" ht="21" customHeight="1" thickBot="1">
      <c r="B335" s="28">
        <v>4300</v>
      </c>
      <c r="C335" s="194" t="s">
        <v>4</v>
      </c>
      <c r="D335" s="194"/>
      <c r="E335" s="92"/>
      <c r="F335" s="89"/>
      <c r="G335" s="89"/>
      <c r="H335" s="213">
        <f t="shared" si="74"/>
        <v>0</v>
      </c>
      <c r="I335" s="92"/>
      <c r="J335" s="89"/>
      <c r="K335" s="89"/>
      <c r="L335" s="213">
        <f t="shared" si="75"/>
        <v>0</v>
      </c>
    </row>
    <row r="336" spans="2:12" s="37" customFormat="1" ht="12.6" thickBot="1">
      <c r="B336" s="28">
        <v>4500</v>
      </c>
      <c r="C336" s="191" t="s">
        <v>5</v>
      </c>
      <c r="D336" s="191"/>
      <c r="E336" s="92"/>
      <c r="F336" s="89"/>
      <c r="G336" s="89"/>
      <c r="H336" s="213">
        <f t="shared" si="74"/>
        <v>0</v>
      </c>
      <c r="I336" s="92"/>
      <c r="J336" s="89"/>
      <c r="K336" s="89"/>
      <c r="L336" s="213">
        <f t="shared" si="75"/>
        <v>0</v>
      </c>
    </row>
    <row r="337" spans="2:12" s="37" customFormat="1" ht="12.6" thickBot="1">
      <c r="B337" s="28">
        <v>4600</v>
      </c>
      <c r="C337" s="760" t="s">
        <v>6</v>
      </c>
      <c r="D337" s="760"/>
      <c r="E337" s="92"/>
      <c r="F337" s="89"/>
      <c r="G337" s="89"/>
      <c r="H337" s="213">
        <f t="shared" si="74"/>
        <v>0</v>
      </c>
      <c r="I337" s="92"/>
      <c r="J337" s="89"/>
      <c r="K337" s="89"/>
      <c r="L337" s="213">
        <f t="shared" si="75"/>
        <v>0</v>
      </c>
    </row>
    <row r="338" spans="2:12" s="37" customFormat="1" ht="12.75" customHeight="1" thickBot="1">
      <c r="B338" s="286" t="s">
        <v>251</v>
      </c>
      <c r="C338" s="242" t="s">
        <v>12</v>
      </c>
      <c r="D338" s="242"/>
      <c r="E338" s="92"/>
      <c r="F338" s="89"/>
      <c r="G338" s="89"/>
      <c r="H338" s="213">
        <f t="shared" si="74"/>
        <v>0</v>
      </c>
      <c r="I338" s="92"/>
      <c r="J338" s="89"/>
      <c r="K338" s="89"/>
      <c r="L338" s="213">
        <f t="shared" si="75"/>
        <v>0</v>
      </c>
    </row>
    <row r="339" spans="2:12" s="37" customFormat="1" ht="12.6" thickBot="1">
      <c r="B339" s="32">
        <v>98</v>
      </c>
      <c r="C339" s="193" t="s">
        <v>7</v>
      </c>
      <c r="D339" s="193"/>
      <c r="E339" s="214"/>
      <c r="F339" s="215"/>
      <c r="G339" s="215"/>
      <c r="H339" s="213">
        <f t="shared" si="74"/>
        <v>0</v>
      </c>
      <c r="I339" s="214"/>
      <c r="J339" s="215"/>
      <c r="K339" s="215"/>
      <c r="L339" s="213">
        <f t="shared" si="75"/>
        <v>0</v>
      </c>
    </row>
    <row r="340" spans="2:12" s="37" customFormat="1" ht="12.6" thickBot="1">
      <c r="B340" s="22"/>
      <c r="C340" s="23"/>
      <c r="D340" s="24" t="s">
        <v>70</v>
      </c>
      <c r="E340" s="198">
        <f>SUM(E329+E330+E331+E332+E333+E335+E336+E337+E338+E339)</f>
        <v>241127</v>
      </c>
      <c r="F340" s="199">
        <f t="shared" ref="F340:G340" si="76">SUM(F329+F330+F331+F332+F333+F335+F336+F337+F338+F339)</f>
        <v>0</v>
      </c>
      <c r="G340" s="199">
        <f t="shared" si="76"/>
        <v>0</v>
      </c>
      <c r="H340" s="200">
        <f t="shared" si="74"/>
        <v>241127</v>
      </c>
      <c r="I340" s="198">
        <f>SUM(I329+I330+I331+I332+I333+I335+I336+I337+I338+I339)</f>
        <v>191232</v>
      </c>
      <c r="J340" s="199">
        <f t="shared" ref="J340:K340" si="77">SUM(J329+J330+J331+J332+J333+J335+J336+J337+J338+J339)</f>
        <v>0</v>
      </c>
      <c r="K340" s="199">
        <f t="shared" si="77"/>
        <v>0</v>
      </c>
      <c r="L340" s="200">
        <f t="shared" si="75"/>
        <v>191232</v>
      </c>
    </row>
    <row r="341" spans="2:12" s="37" customFormat="1" ht="12.6" thickBot="1">
      <c r="B341" s="77"/>
      <c r="C341" s="191"/>
      <c r="D341" s="191"/>
      <c r="E341" s="105"/>
      <c r="F341" s="105"/>
      <c r="G341" s="105"/>
      <c r="H341" s="105"/>
      <c r="I341" s="105"/>
      <c r="J341" s="105"/>
      <c r="K341" s="105"/>
      <c r="L341" s="105"/>
    </row>
    <row r="342" spans="2:12" s="37" customFormat="1" ht="36.75" customHeight="1" thickBot="1">
      <c r="B342" s="18"/>
      <c r="C342" s="192" t="s">
        <v>1</v>
      </c>
      <c r="D342" s="18" t="s">
        <v>14</v>
      </c>
      <c r="E342" s="201" t="s">
        <v>72</v>
      </c>
      <c r="F342" s="202" t="s">
        <v>73</v>
      </c>
      <c r="G342" s="202" t="s">
        <v>71</v>
      </c>
      <c r="H342" s="203" t="s">
        <v>13</v>
      </c>
      <c r="I342" s="201" t="s">
        <v>72</v>
      </c>
      <c r="J342" s="202" t="s">
        <v>73</v>
      </c>
      <c r="K342" s="202" t="s">
        <v>71</v>
      </c>
      <c r="L342" s="203" t="s">
        <v>13</v>
      </c>
    </row>
    <row r="343" spans="2:12" s="37" customFormat="1" ht="17.25" customHeight="1" thickBot="1">
      <c r="B343" s="66" t="s">
        <v>15</v>
      </c>
      <c r="C343" s="19">
        <v>530</v>
      </c>
      <c r="D343" s="20" t="s">
        <v>196</v>
      </c>
      <c r="E343" s="204"/>
      <c r="F343" s="205"/>
      <c r="G343" s="205"/>
      <c r="H343" s="206"/>
      <c r="I343" s="204"/>
      <c r="J343" s="205"/>
      <c r="K343" s="205"/>
      <c r="L343" s="206"/>
    </row>
    <row r="344" spans="2:12" s="37" customFormat="1">
      <c r="B344" s="27" t="s">
        <v>10</v>
      </c>
      <c r="C344" s="762" t="s">
        <v>16</v>
      </c>
      <c r="D344" s="762"/>
      <c r="E344" s="224">
        <v>146012</v>
      </c>
      <c r="F344" s="218"/>
      <c r="G344" s="88"/>
      <c r="H344" s="68">
        <f>SUM(E344:G344)</f>
        <v>146012</v>
      </c>
      <c r="I344" s="224">
        <v>131951</v>
      </c>
      <c r="J344" s="218"/>
      <c r="K344" s="88"/>
      <c r="L344" s="68">
        <f>SUM(I344:K344)</f>
        <v>131951</v>
      </c>
    </row>
    <row r="345" spans="2:12" s="37" customFormat="1" ht="12.75" customHeight="1">
      <c r="B345" s="28">
        <v>1000</v>
      </c>
      <c r="C345" s="190" t="s">
        <v>2</v>
      </c>
      <c r="D345" s="190"/>
      <c r="E345" s="92">
        <v>71666</v>
      </c>
      <c r="F345" s="89"/>
      <c r="G345" s="89">
        <v>1289</v>
      </c>
      <c r="H345" s="68">
        <f t="shared" ref="H345:H354" si="78">SUM(E345:G345)</f>
        <v>72955</v>
      </c>
      <c r="I345" s="92">
        <v>61510</v>
      </c>
      <c r="J345" s="89"/>
      <c r="K345" s="89">
        <v>1270</v>
      </c>
      <c r="L345" s="68">
        <f t="shared" ref="L345:L354" si="79">SUM(I345:K345)</f>
        <v>62780</v>
      </c>
    </row>
    <row r="346" spans="2:12" s="37" customFormat="1">
      <c r="B346" s="29" t="s">
        <v>191</v>
      </c>
      <c r="C346" s="190" t="s">
        <v>192</v>
      </c>
      <c r="D346" s="190"/>
      <c r="E346" s="92">
        <v>1694</v>
      </c>
      <c r="F346" s="89"/>
      <c r="G346" s="89"/>
      <c r="H346" s="68">
        <f t="shared" si="78"/>
        <v>1694</v>
      </c>
      <c r="I346" s="92">
        <v>1694</v>
      </c>
      <c r="J346" s="89"/>
      <c r="K346" s="89"/>
      <c r="L346" s="68">
        <f t="shared" si="79"/>
        <v>1694</v>
      </c>
    </row>
    <row r="347" spans="2:12" s="37" customFormat="1">
      <c r="B347" s="30" t="s">
        <v>28</v>
      </c>
      <c r="C347" s="191" t="s">
        <v>193</v>
      </c>
      <c r="D347" s="191"/>
      <c r="E347" s="92"/>
      <c r="F347" s="89"/>
      <c r="G347" s="89"/>
      <c r="H347" s="68">
        <f t="shared" si="78"/>
        <v>0</v>
      </c>
      <c r="I347" s="92"/>
      <c r="J347" s="89"/>
      <c r="K347" s="89"/>
      <c r="L347" s="68">
        <f t="shared" si="79"/>
        <v>0</v>
      </c>
    </row>
    <row r="348" spans="2:12" s="37" customFormat="1">
      <c r="B348" s="28">
        <v>4200</v>
      </c>
      <c r="C348" s="191" t="s">
        <v>3</v>
      </c>
      <c r="D348" s="191"/>
      <c r="E348" s="92">
        <v>2940</v>
      </c>
      <c r="F348" s="89"/>
      <c r="G348" s="89"/>
      <c r="H348" s="68">
        <f t="shared" si="78"/>
        <v>2940</v>
      </c>
      <c r="I348" s="92"/>
      <c r="J348" s="89"/>
      <c r="K348" s="89"/>
      <c r="L348" s="68">
        <f t="shared" si="79"/>
        <v>0</v>
      </c>
    </row>
    <row r="349" spans="2:12" s="37" customFormat="1" ht="24">
      <c r="B349" s="21"/>
      <c r="C349" s="17">
        <v>4214</v>
      </c>
      <c r="D349" s="16" t="s">
        <v>194</v>
      </c>
      <c r="E349" s="92">
        <v>2940</v>
      </c>
      <c r="F349" s="89"/>
      <c r="G349" s="89"/>
      <c r="H349" s="68">
        <f t="shared" si="78"/>
        <v>2940</v>
      </c>
      <c r="I349" s="92"/>
      <c r="J349" s="89"/>
      <c r="K349" s="89"/>
      <c r="L349" s="68">
        <f t="shared" si="79"/>
        <v>0</v>
      </c>
    </row>
    <row r="350" spans="2:12" s="37" customFormat="1" ht="21" customHeight="1">
      <c r="B350" s="28">
        <v>4300</v>
      </c>
      <c r="C350" s="194" t="s">
        <v>4</v>
      </c>
      <c r="D350" s="194"/>
      <c r="E350" s="92"/>
      <c r="F350" s="89"/>
      <c r="G350" s="89"/>
      <c r="H350" s="68">
        <f t="shared" si="78"/>
        <v>0</v>
      </c>
      <c r="I350" s="92"/>
      <c r="J350" s="89"/>
      <c r="K350" s="89"/>
      <c r="L350" s="68">
        <f t="shared" si="79"/>
        <v>0</v>
      </c>
    </row>
    <row r="351" spans="2:12" s="37" customFormat="1">
      <c r="B351" s="28">
        <v>4500</v>
      </c>
      <c r="C351" s="191" t="s">
        <v>5</v>
      </c>
      <c r="D351" s="191"/>
      <c r="E351" s="92"/>
      <c r="F351" s="89"/>
      <c r="G351" s="89"/>
      <c r="H351" s="68">
        <f t="shared" si="78"/>
        <v>0</v>
      </c>
      <c r="I351" s="92"/>
      <c r="J351" s="89"/>
      <c r="K351" s="89"/>
      <c r="L351" s="68">
        <f t="shared" si="79"/>
        <v>0</v>
      </c>
    </row>
    <row r="352" spans="2:12" s="37" customFormat="1">
      <c r="B352" s="28">
        <v>4600</v>
      </c>
      <c r="C352" s="760" t="s">
        <v>6</v>
      </c>
      <c r="D352" s="760"/>
      <c r="E352" s="92"/>
      <c r="F352" s="89"/>
      <c r="G352" s="89"/>
      <c r="H352" s="68">
        <f t="shared" si="78"/>
        <v>0</v>
      </c>
      <c r="I352" s="92"/>
      <c r="J352" s="89"/>
      <c r="K352" s="89"/>
      <c r="L352" s="68">
        <f t="shared" si="79"/>
        <v>0</v>
      </c>
    </row>
    <row r="353" spans="2:12" s="37" customFormat="1" ht="12.75" customHeight="1">
      <c r="B353" s="286" t="s">
        <v>251</v>
      </c>
      <c r="C353" s="242" t="s">
        <v>12</v>
      </c>
      <c r="D353" s="242"/>
      <c r="E353" s="92">
        <v>2800</v>
      </c>
      <c r="F353" s="89"/>
      <c r="G353" s="89"/>
      <c r="H353" s="68">
        <f t="shared" si="78"/>
        <v>2800</v>
      </c>
      <c r="I353" s="92">
        <v>2800</v>
      </c>
      <c r="J353" s="89"/>
      <c r="K353" s="89"/>
      <c r="L353" s="68">
        <f t="shared" si="79"/>
        <v>2800</v>
      </c>
    </row>
    <row r="354" spans="2:12" s="37" customFormat="1" ht="12.6" thickBot="1">
      <c r="B354" s="32">
        <v>98</v>
      </c>
      <c r="C354" s="193" t="s">
        <v>7</v>
      </c>
      <c r="D354" s="191"/>
      <c r="E354" s="208"/>
      <c r="F354" s="209"/>
      <c r="G354" s="209"/>
      <c r="H354" s="68">
        <f t="shared" si="78"/>
        <v>0</v>
      </c>
      <c r="I354" s="208"/>
      <c r="J354" s="209"/>
      <c r="K354" s="209"/>
      <c r="L354" s="68">
        <f t="shared" si="79"/>
        <v>0</v>
      </c>
    </row>
    <row r="355" spans="2:12" s="37" customFormat="1" ht="12.6" thickBot="1">
      <c r="B355" s="22"/>
      <c r="C355" s="23"/>
      <c r="D355" s="24" t="s">
        <v>70</v>
      </c>
      <c r="E355" s="198">
        <f>SUM(E344+E345+E346+E347+E348+E350+E351+E352+E353+E354)</f>
        <v>225112</v>
      </c>
      <c r="F355" s="199">
        <f t="shared" ref="F355:H355" si="80">SUM(F344+F345+F346+F347+F348+F350+F351+F352+F353+F354)</f>
        <v>0</v>
      </c>
      <c r="G355" s="199">
        <f t="shared" si="80"/>
        <v>1289</v>
      </c>
      <c r="H355" s="200">
        <f t="shared" si="80"/>
        <v>226401</v>
      </c>
      <c r="I355" s="198">
        <f>SUM(I344+I345+I346+I347+I348+I350+I351+I352+I353+I354)</f>
        <v>197955</v>
      </c>
      <c r="J355" s="199">
        <f t="shared" ref="J355:L355" si="81">SUM(J344+J345+J346+J347+J348+J350+J351+J352+J353+J354)</f>
        <v>0</v>
      </c>
      <c r="K355" s="199">
        <f t="shared" si="81"/>
        <v>1270</v>
      </c>
      <c r="L355" s="200">
        <f t="shared" si="81"/>
        <v>199225</v>
      </c>
    </row>
    <row r="356" spans="2:12" s="37" customFormat="1" ht="12.6" thickBot="1">
      <c r="B356" s="33"/>
      <c r="C356" s="34"/>
      <c r="D356" s="35"/>
      <c r="E356" s="105"/>
      <c r="F356" s="105"/>
      <c r="G356" s="105"/>
      <c r="H356" s="105"/>
      <c r="I356" s="105"/>
      <c r="J356" s="105"/>
      <c r="K356" s="105"/>
      <c r="L356" s="105"/>
    </row>
    <row r="357" spans="2:12" s="37" customFormat="1" ht="39" customHeight="1" thickBot="1">
      <c r="B357" s="18"/>
      <c r="C357" s="192" t="s">
        <v>1</v>
      </c>
      <c r="D357" s="18" t="s">
        <v>14</v>
      </c>
      <c r="E357" s="201" t="s">
        <v>72</v>
      </c>
      <c r="F357" s="202" t="s">
        <v>73</v>
      </c>
      <c r="G357" s="202" t="s">
        <v>71</v>
      </c>
      <c r="H357" s="203" t="s">
        <v>13</v>
      </c>
      <c r="I357" s="201" t="s">
        <v>72</v>
      </c>
      <c r="J357" s="202" t="s">
        <v>73</v>
      </c>
      <c r="K357" s="202" t="s">
        <v>71</v>
      </c>
      <c r="L357" s="203" t="s">
        <v>13</v>
      </c>
    </row>
    <row r="358" spans="2:12" s="37" customFormat="1" ht="21" customHeight="1" thickBot="1">
      <c r="B358" s="66" t="s">
        <v>15</v>
      </c>
      <c r="C358" s="19">
        <v>532</v>
      </c>
      <c r="D358" s="20" t="s">
        <v>197</v>
      </c>
      <c r="E358" s="204"/>
      <c r="F358" s="205"/>
      <c r="G358" s="205"/>
      <c r="H358" s="206"/>
      <c r="I358" s="204"/>
      <c r="J358" s="205"/>
      <c r="K358" s="205"/>
      <c r="L358" s="206"/>
    </row>
    <row r="359" spans="2:12" s="37" customFormat="1">
      <c r="B359" s="27" t="s">
        <v>10</v>
      </c>
      <c r="C359" s="762" t="s">
        <v>16</v>
      </c>
      <c r="D359" s="762"/>
      <c r="E359" s="224">
        <v>222535</v>
      </c>
      <c r="F359" s="218">
        <v>18420</v>
      </c>
      <c r="G359" s="88">
        <v>5000</v>
      </c>
      <c r="H359" s="68">
        <f>SUM(E359:G359)</f>
        <v>245955</v>
      </c>
      <c r="I359" s="224">
        <v>218303</v>
      </c>
      <c r="J359" s="218">
        <v>15976</v>
      </c>
      <c r="K359" s="88">
        <v>-8374</v>
      </c>
      <c r="L359" s="68">
        <f>SUM(I359:K359)</f>
        <v>225905</v>
      </c>
    </row>
    <row r="360" spans="2:12" s="37" customFormat="1" ht="12.75" customHeight="1">
      <c r="B360" s="28">
        <v>1000</v>
      </c>
      <c r="C360" s="190" t="s">
        <v>2</v>
      </c>
      <c r="D360" s="190"/>
      <c r="E360" s="92"/>
      <c r="F360" s="89">
        <v>11800</v>
      </c>
      <c r="G360" s="89"/>
      <c r="H360" s="68">
        <f t="shared" ref="H360:H369" si="82">SUM(E360:G360)</f>
        <v>11800</v>
      </c>
      <c r="I360" s="92"/>
      <c r="J360" s="89">
        <v>6402</v>
      </c>
      <c r="K360" s="89"/>
      <c r="L360" s="68">
        <f t="shared" ref="L360:L369" si="83">SUM(I360:K360)</f>
        <v>6402</v>
      </c>
    </row>
    <row r="361" spans="2:12" s="37" customFormat="1">
      <c r="B361" s="29" t="s">
        <v>191</v>
      </c>
      <c r="C361" s="190" t="s">
        <v>192</v>
      </c>
      <c r="D361" s="190"/>
      <c r="E361" s="92"/>
      <c r="F361" s="89"/>
      <c r="G361" s="89"/>
      <c r="H361" s="68">
        <f t="shared" si="82"/>
        <v>0</v>
      </c>
      <c r="I361" s="92"/>
      <c r="J361" s="89"/>
      <c r="K361" s="89"/>
      <c r="L361" s="68">
        <f t="shared" si="83"/>
        <v>0</v>
      </c>
    </row>
    <row r="362" spans="2:12" s="37" customFormat="1">
      <c r="B362" s="30" t="s">
        <v>28</v>
      </c>
      <c r="C362" s="191" t="s">
        <v>193</v>
      </c>
      <c r="D362" s="191"/>
      <c r="E362" s="92"/>
      <c r="F362" s="89"/>
      <c r="G362" s="89"/>
      <c r="H362" s="68">
        <f t="shared" si="82"/>
        <v>0</v>
      </c>
      <c r="I362" s="92"/>
      <c r="J362" s="89"/>
      <c r="K362" s="89"/>
      <c r="L362" s="68">
        <f t="shared" si="83"/>
        <v>0</v>
      </c>
    </row>
    <row r="363" spans="2:12" s="37" customFormat="1">
      <c r="B363" s="28">
        <v>4200</v>
      </c>
      <c r="C363" s="191" t="s">
        <v>3</v>
      </c>
      <c r="D363" s="191"/>
      <c r="E363" s="92"/>
      <c r="F363" s="89"/>
      <c r="G363" s="89"/>
      <c r="H363" s="68">
        <f t="shared" si="82"/>
        <v>0</v>
      </c>
      <c r="I363" s="92"/>
      <c r="J363" s="89"/>
      <c r="K363" s="89"/>
      <c r="L363" s="68">
        <f t="shared" si="83"/>
        <v>0</v>
      </c>
    </row>
    <row r="364" spans="2:12" s="37" customFormat="1" ht="24">
      <c r="B364" s="21"/>
      <c r="C364" s="17">
        <v>4214</v>
      </c>
      <c r="D364" s="16" t="s">
        <v>194</v>
      </c>
      <c r="E364" s="92"/>
      <c r="F364" s="89"/>
      <c r="G364" s="89"/>
      <c r="H364" s="68">
        <f t="shared" si="82"/>
        <v>0</v>
      </c>
      <c r="I364" s="92"/>
      <c r="J364" s="89"/>
      <c r="K364" s="89"/>
      <c r="L364" s="68">
        <f t="shared" si="83"/>
        <v>0</v>
      </c>
    </row>
    <row r="365" spans="2:12" s="37" customFormat="1" ht="21" customHeight="1">
      <c r="B365" s="28">
        <v>4300</v>
      </c>
      <c r="C365" s="194" t="s">
        <v>4</v>
      </c>
      <c r="D365" s="194"/>
      <c r="E365" s="92"/>
      <c r="F365" s="89"/>
      <c r="G365" s="89"/>
      <c r="H365" s="68">
        <f t="shared" si="82"/>
        <v>0</v>
      </c>
      <c r="I365" s="92"/>
      <c r="J365" s="89"/>
      <c r="K365" s="89"/>
      <c r="L365" s="68">
        <f t="shared" si="83"/>
        <v>0</v>
      </c>
    </row>
    <row r="366" spans="2:12" s="37" customFormat="1">
      <c r="B366" s="28">
        <v>4500</v>
      </c>
      <c r="C366" s="191" t="s">
        <v>5</v>
      </c>
      <c r="D366" s="191"/>
      <c r="E366" s="92"/>
      <c r="F366" s="89"/>
      <c r="G366" s="89"/>
      <c r="H366" s="68">
        <f t="shared" si="82"/>
        <v>0</v>
      </c>
      <c r="I366" s="92"/>
      <c r="J366" s="89"/>
      <c r="K366" s="89"/>
      <c r="L366" s="68">
        <f t="shared" si="83"/>
        <v>0</v>
      </c>
    </row>
    <row r="367" spans="2:12" s="37" customFormat="1">
      <c r="B367" s="28">
        <v>4600</v>
      </c>
      <c r="C367" s="760" t="s">
        <v>6</v>
      </c>
      <c r="D367" s="760"/>
      <c r="E367" s="92"/>
      <c r="F367" s="89"/>
      <c r="G367" s="89"/>
      <c r="H367" s="68">
        <f t="shared" si="82"/>
        <v>0</v>
      </c>
      <c r="I367" s="92"/>
      <c r="J367" s="89"/>
      <c r="K367" s="89"/>
      <c r="L367" s="68">
        <f t="shared" si="83"/>
        <v>0</v>
      </c>
    </row>
    <row r="368" spans="2:12" s="37" customFormat="1" ht="12.75" customHeight="1">
      <c r="B368" s="286" t="s">
        <v>251</v>
      </c>
      <c r="C368" s="242" t="s">
        <v>12</v>
      </c>
      <c r="D368" s="242"/>
      <c r="E368" s="92"/>
      <c r="F368" s="89"/>
      <c r="G368" s="89"/>
      <c r="H368" s="68">
        <f t="shared" si="82"/>
        <v>0</v>
      </c>
      <c r="I368" s="92"/>
      <c r="J368" s="89"/>
      <c r="K368" s="89"/>
      <c r="L368" s="68">
        <f t="shared" si="83"/>
        <v>0</v>
      </c>
    </row>
    <row r="369" spans="2:12" s="37" customFormat="1" ht="12.6" thickBot="1">
      <c r="B369" s="32">
        <v>98</v>
      </c>
      <c r="C369" s="193" t="s">
        <v>7</v>
      </c>
      <c r="D369" s="191"/>
      <c r="E369" s="208"/>
      <c r="F369" s="209"/>
      <c r="G369" s="209"/>
      <c r="H369" s="68">
        <f t="shared" si="82"/>
        <v>0</v>
      </c>
      <c r="I369" s="208"/>
      <c r="J369" s="209"/>
      <c r="K369" s="209"/>
      <c r="L369" s="68">
        <f t="shared" si="83"/>
        <v>0</v>
      </c>
    </row>
    <row r="370" spans="2:12" s="37" customFormat="1" ht="12.6" thickBot="1">
      <c r="B370" s="22"/>
      <c r="C370" s="23"/>
      <c r="D370" s="24" t="s">
        <v>70</v>
      </c>
      <c r="E370" s="198">
        <f>SUM(E359+E360+E361+E362+E363+E365+E366+E367+E368+E369)</f>
        <v>222535</v>
      </c>
      <c r="F370" s="199">
        <f t="shared" ref="F370:H370" si="84">SUM(F359+F360+F361+F362+F363+F365+F366+F367+F368+F369)</f>
        <v>30220</v>
      </c>
      <c r="G370" s="199">
        <f t="shared" si="84"/>
        <v>5000</v>
      </c>
      <c r="H370" s="200">
        <f t="shared" si="84"/>
        <v>257755</v>
      </c>
      <c r="I370" s="198">
        <f>SUM(I359+I360+I361+I362+I363+I365+I366+I367+I368+I369)</f>
        <v>218303</v>
      </c>
      <c r="J370" s="199">
        <f t="shared" ref="J370:L370" si="85">SUM(J359+J360+J361+J362+J363+J365+J366+J367+J368+J369)</f>
        <v>22378</v>
      </c>
      <c r="K370" s="199">
        <f t="shared" si="85"/>
        <v>-8374</v>
      </c>
      <c r="L370" s="200">
        <f t="shared" si="85"/>
        <v>232307</v>
      </c>
    </row>
    <row r="371" spans="2:12" s="37" customFormat="1" ht="12.6" thickBot="1">
      <c r="B371" s="33"/>
      <c r="C371" s="34"/>
      <c r="D371" s="35"/>
      <c r="E371" s="36"/>
      <c r="F371" s="36"/>
      <c r="G371" s="36"/>
      <c r="H371" s="36"/>
      <c r="I371" s="36"/>
      <c r="J371" s="36"/>
      <c r="K371" s="36"/>
      <c r="L371" s="36"/>
    </row>
    <row r="372" spans="2:12" s="37" customFormat="1" ht="35.25" customHeight="1" thickBot="1">
      <c r="B372" s="18"/>
      <c r="C372" s="192" t="s">
        <v>1</v>
      </c>
      <c r="D372" s="18" t="s">
        <v>14</v>
      </c>
      <c r="E372" s="201" t="s">
        <v>72</v>
      </c>
      <c r="F372" s="202" t="s">
        <v>73</v>
      </c>
      <c r="G372" s="202" t="s">
        <v>71</v>
      </c>
      <c r="H372" s="203" t="s">
        <v>13</v>
      </c>
      <c r="I372" s="201" t="s">
        <v>72</v>
      </c>
      <c r="J372" s="202" t="s">
        <v>73</v>
      </c>
      <c r="K372" s="202" t="s">
        <v>71</v>
      </c>
      <c r="L372" s="203" t="s">
        <v>13</v>
      </c>
    </row>
    <row r="373" spans="2:12" s="37" customFormat="1" ht="17.25" customHeight="1" thickBot="1">
      <c r="B373" s="66" t="s">
        <v>15</v>
      </c>
      <c r="C373" s="19">
        <v>546</v>
      </c>
      <c r="D373" s="20" t="s">
        <v>199</v>
      </c>
      <c r="E373" s="204"/>
      <c r="F373" s="205"/>
      <c r="G373" s="205"/>
      <c r="H373" s="206"/>
      <c r="I373" s="204"/>
      <c r="J373" s="205"/>
      <c r="K373" s="205"/>
      <c r="L373" s="206"/>
    </row>
    <row r="374" spans="2:12" s="37" customFormat="1">
      <c r="B374" s="27" t="s">
        <v>10</v>
      </c>
      <c r="C374" s="762" t="s">
        <v>16</v>
      </c>
      <c r="D374" s="762"/>
      <c r="E374" s="224"/>
      <c r="F374" s="218"/>
      <c r="G374" s="88"/>
      <c r="H374" s="68">
        <f>SUM(E374:G374)</f>
        <v>0</v>
      </c>
      <c r="I374" s="224"/>
      <c r="J374" s="218"/>
      <c r="K374" s="88"/>
      <c r="L374" s="68">
        <f>SUM(I374:K374)</f>
        <v>0</v>
      </c>
    </row>
    <row r="375" spans="2:12" s="37" customFormat="1" ht="12" customHeight="1">
      <c r="B375" s="28">
        <v>1000</v>
      </c>
      <c r="C375" s="190" t="s">
        <v>2</v>
      </c>
      <c r="D375" s="190"/>
      <c r="E375" s="92"/>
      <c r="F375" s="89"/>
      <c r="G375" s="89"/>
      <c r="H375" s="68">
        <f t="shared" ref="H375:H385" si="86">SUM(E375:G375)</f>
        <v>0</v>
      </c>
      <c r="I375" s="92"/>
      <c r="J375" s="89"/>
      <c r="K375" s="89"/>
      <c r="L375" s="68">
        <f t="shared" ref="L375:L385" si="87">SUM(I375:K375)</f>
        <v>0</v>
      </c>
    </row>
    <row r="376" spans="2:12" s="37" customFormat="1">
      <c r="B376" s="29" t="s">
        <v>191</v>
      </c>
      <c r="C376" s="190" t="s">
        <v>192</v>
      </c>
      <c r="D376" s="190"/>
      <c r="E376" s="92"/>
      <c r="F376" s="89"/>
      <c r="G376" s="89"/>
      <c r="H376" s="68">
        <f t="shared" si="86"/>
        <v>0</v>
      </c>
      <c r="I376" s="92"/>
      <c r="J376" s="89"/>
      <c r="K376" s="89"/>
      <c r="L376" s="68">
        <f t="shared" si="87"/>
        <v>0</v>
      </c>
    </row>
    <row r="377" spans="2:12" s="37" customFormat="1">
      <c r="B377" s="30" t="s">
        <v>28</v>
      </c>
      <c r="C377" s="191" t="s">
        <v>193</v>
      </c>
      <c r="D377" s="191"/>
      <c r="E377" s="92"/>
      <c r="F377" s="89"/>
      <c r="G377" s="89"/>
      <c r="H377" s="68">
        <f t="shared" si="86"/>
        <v>0</v>
      </c>
      <c r="I377" s="92"/>
      <c r="J377" s="89"/>
      <c r="K377" s="89"/>
      <c r="L377" s="68">
        <f t="shared" si="87"/>
        <v>0</v>
      </c>
    </row>
    <row r="378" spans="2:12" s="37" customFormat="1">
      <c r="B378" s="28">
        <v>4200</v>
      </c>
      <c r="C378" s="191" t="s">
        <v>3</v>
      </c>
      <c r="D378" s="191"/>
      <c r="E378" s="92"/>
      <c r="F378" s="89"/>
      <c r="G378" s="89"/>
      <c r="H378" s="68">
        <f t="shared" si="86"/>
        <v>0</v>
      </c>
      <c r="I378" s="92"/>
      <c r="J378" s="89"/>
      <c r="K378" s="89"/>
      <c r="L378" s="68">
        <f t="shared" si="87"/>
        <v>0</v>
      </c>
    </row>
    <row r="379" spans="2:12" s="37" customFormat="1" ht="24">
      <c r="B379" s="21"/>
      <c r="C379" s="17">
        <v>4214</v>
      </c>
      <c r="D379" s="16" t="s">
        <v>194</v>
      </c>
      <c r="E379" s="92"/>
      <c r="F379" s="89"/>
      <c r="G379" s="89"/>
      <c r="H379" s="68">
        <f t="shared" si="86"/>
        <v>0</v>
      </c>
      <c r="I379" s="92"/>
      <c r="J379" s="89"/>
      <c r="K379" s="89"/>
      <c r="L379" s="68">
        <f t="shared" si="87"/>
        <v>0</v>
      </c>
    </row>
    <row r="380" spans="2:12" s="37" customFormat="1" ht="18" customHeight="1">
      <c r="B380" s="28">
        <v>4300</v>
      </c>
      <c r="C380" s="194" t="s">
        <v>4</v>
      </c>
      <c r="D380" s="194"/>
      <c r="E380" s="92"/>
      <c r="F380" s="89"/>
      <c r="G380" s="89"/>
      <c r="H380" s="68">
        <f t="shared" si="86"/>
        <v>0</v>
      </c>
      <c r="I380" s="92"/>
      <c r="J380" s="89"/>
      <c r="K380" s="89"/>
      <c r="L380" s="68">
        <f t="shared" si="87"/>
        <v>0</v>
      </c>
    </row>
    <row r="381" spans="2:12" s="37" customFormat="1">
      <c r="B381" s="28">
        <v>4500</v>
      </c>
      <c r="C381" s="191" t="s">
        <v>5</v>
      </c>
      <c r="D381" s="191"/>
      <c r="E381" s="92"/>
      <c r="F381" s="89"/>
      <c r="G381" s="89"/>
      <c r="H381" s="68">
        <f t="shared" si="86"/>
        <v>0</v>
      </c>
      <c r="I381" s="92"/>
      <c r="J381" s="89"/>
      <c r="K381" s="89"/>
      <c r="L381" s="68">
        <f t="shared" si="87"/>
        <v>0</v>
      </c>
    </row>
    <row r="382" spans="2:12" s="37" customFormat="1">
      <c r="B382" s="28">
        <v>4600</v>
      </c>
      <c r="C382" s="760" t="s">
        <v>6</v>
      </c>
      <c r="D382" s="760"/>
      <c r="E382" s="92"/>
      <c r="F382" s="89"/>
      <c r="G382" s="89"/>
      <c r="H382" s="68">
        <f t="shared" si="86"/>
        <v>0</v>
      </c>
      <c r="I382" s="92"/>
      <c r="J382" s="89"/>
      <c r="K382" s="89"/>
      <c r="L382" s="68">
        <f t="shared" si="87"/>
        <v>0</v>
      </c>
    </row>
    <row r="383" spans="2:12" s="37" customFormat="1" ht="12" customHeight="1">
      <c r="B383" s="286" t="s">
        <v>251</v>
      </c>
      <c r="C383" s="242" t="s">
        <v>12</v>
      </c>
      <c r="D383" s="242"/>
      <c r="E383" s="92"/>
      <c r="F383" s="89"/>
      <c r="G383" s="89"/>
      <c r="H383" s="68">
        <f t="shared" si="86"/>
        <v>0</v>
      </c>
      <c r="I383" s="92"/>
      <c r="J383" s="89"/>
      <c r="K383" s="89"/>
      <c r="L383" s="68">
        <f t="shared" si="87"/>
        <v>0</v>
      </c>
    </row>
    <row r="384" spans="2:12" s="37" customFormat="1" ht="12.6" thickBot="1">
      <c r="B384" s="32">
        <v>98</v>
      </c>
      <c r="C384" s="193" t="s">
        <v>7</v>
      </c>
      <c r="D384" s="191"/>
      <c r="E384" s="208">
        <v>110000</v>
      </c>
      <c r="F384" s="209"/>
      <c r="G384" s="209"/>
      <c r="H384" s="231">
        <f t="shared" si="86"/>
        <v>110000</v>
      </c>
      <c r="I384" s="208"/>
      <c r="J384" s="209"/>
      <c r="K384" s="209"/>
      <c r="L384" s="231">
        <f t="shared" si="87"/>
        <v>0</v>
      </c>
    </row>
    <row r="385" spans="2:12" s="37" customFormat="1" ht="12.6" thickBot="1">
      <c r="B385" s="22"/>
      <c r="C385" s="23"/>
      <c r="D385" s="24" t="s">
        <v>69</v>
      </c>
      <c r="E385" s="198">
        <f>SUM(E374+E375+E376+E377+E378+E380+E381+E382+E383+E384)</f>
        <v>110000</v>
      </c>
      <c r="F385" s="199">
        <f t="shared" ref="F385:G385" si="88">SUM(F374+F375+F376+F377+F378+F380+F381+F382+F383+F384)</f>
        <v>0</v>
      </c>
      <c r="G385" s="229">
        <f t="shared" si="88"/>
        <v>0</v>
      </c>
      <c r="H385" s="96">
        <f t="shared" si="86"/>
        <v>110000</v>
      </c>
      <c r="I385" s="198">
        <f>SUM(I374+I375+I376+I377+I378+I380+I381+I382+I383+I384)</f>
        <v>0</v>
      </c>
      <c r="J385" s="199">
        <f t="shared" ref="J385:K385" si="89">SUM(J374+J375+J376+J377+J378+J380+J381+J382+J383+J384)</f>
        <v>0</v>
      </c>
      <c r="K385" s="229">
        <f t="shared" si="89"/>
        <v>0</v>
      </c>
      <c r="L385" s="96">
        <f t="shared" si="87"/>
        <v>0</v>
      </c>
    </row>
    <row r="386" spans="2:12" s="37" customFormat="1" ht="12.6" thickBot="1">
      <c r="B386" s="33"/>
      <c r="C386" s="34"/>
      <c r="D386" s="35"/>
      <c r="E386" s="105"/>
      <c r="F386" s="105"/>
      <c r="G386" s="105"/>
      <c r="H386" s="105"/>
      <c r="I386" s="105"/>
      <c r="J386" s="105"/>
      <c r="K386" s="105"/>
      <c r="L386" s="105"/>
    </row>
    <row r="387" spans="2:12" s="37" customFormat="1" ht="39.75" customHeight="1" thickBot="1">
      <c r="B387" s="18"/>
      <c r="C387" s="192" t="s">
        <v>1</v>
      </c>
      <c r="D387" s="18" t="s">
        <v>14</v>
      </c>
      <c r="E387" s="201" t="s">
        <v>72</v>
      </c>
      <c r="F387" s="202" t="s">
        <v>73</v>
      </c>
      <c r="G387" s="202" t="s">
        <v>71</v>
      </c>
      <c r="H387" s="203" t="s">
        <v>13</v>
      </c>
      <c r="I387" s="201" t="s">
        <v>72</v>
      </c>
      <c r="J387" s="202" t="s">
        <v>73</v>
      </c>
      <c r="K387" s="202" t="s">
        <v>71</v>
      </c>
      <c r="L387" s="203" t="s">
        <v>13</v>
      </c>
    </row>
    <row r="388" spans="2:12" s="37" customFormat="1" ht="19.5" customHeight="1" thickBot="1">
      <c r="B388" s="66" t="s">
        <v>15</v>
      </c>
      <c r="C388" s="19">
        <v>548</v>
      </c>
      <c r="D388" s="20" t="s">
        <v>39</v>
      </c>
      <c r="E388" s="204"/>
      <c r="F388" s="205"/>
      <c r="G388" s="205"/>
      <c r="H388" s="206"/>
      <c r="I388" s="204"/>
      <c r="J388" s="205"/>
      <c r="K388" s="205"/>
      <c r="L388" s="206"/>
    </row>
    <row r="389" spans="2:12" s="37" customFormat="1">
      <c r="B389" s="27" t="s">
        <v>10</v>
      </c>
      <c r="C389" s="762" t="s">
        <v>16</v>
      </c>
      <c r="D389" s="762"/>
      <c r="E389" s="224">
        <v>40089</v>
      </c>
      <c r="F389" s="218"/>
      <c r="G389" s="88"/>
      <c r="H389" s="68">
        <f>SUM(E389:G389)</f>
        <v>40089</v>
      </c>
      <c r="I389" s="224">
        <v>25775</v>
      </c>
      <c r="J389" s="218"/>
      <c r="K389" s="88"/>
      <c r="L389" s="68">
        <f>SUM(I389:K389)</f>
        <v>25775</v>
      </c>
    </row>
    <row r="390" spans="2:12" s="37" customFormat="1" ht="12" customHeight="1">
      <c r="B390" s="28">
        <v>1000</v>
      </c>
      <c r="C390" s="190" t="s">
        <v>2</v>
      </c>
      <c r="D390" s="190"/>
      <c r="E390" s="92">
        <v>28539</v>
      </c>
      <c r="F390" s="89"/>
      <c r="G390" s="89"/>
      <c r="H390" s="68">
        <f t="shared" ref="H390:H399" si="90">SUM(E390:G390)</f>
        <v>28539</v>
      </c>
      <c r="I390" s="92">
        <v>15684</v>
      </c>
      <c r="J390" s="89"/>
      <c r="K390" s="89"/>
      <c r="L390" s="68">
        <f t="shared" ref="L390:L399" si="91">SUM(I390:K390)</f>
        <v>15684</v>
      </c>
    </row>
    <row r="391" spans="2:12" s="37" customFormat="1">
      <c r="B391" s="29" t="s">
        <v>191</v>
      </c>
      <c r="C391" s="190" t="s">
        <v>192</v>
      </c>
      <c r="D391" s="190"/>
      <c r="E391" s="92">
        <v>1700</v>
      </c>
      <c r="F391" s="89"/>
      <c r="G391" s="89"/>
      <c r="H391" s="68">
        <f t="shared" si="90"/>
        <v>1700</v>
      </c>
      <c r="I391" s="92">
        <v>215</v>
      </c>
      <c r="J391" s="89"/>
      <c r="K391" s="89"/>
      <c r="L391" s="68">
        <f t="shared" si="91"/>
        <v>215</v>
      </c>
    </row>
    <row r="392" spans="2:12" s="37" customFormat="1">
      <c r="B392" s="30" t="s">
        <v>28</v>
      </c>
      <c r="C392" s="191" t="s">
        <v>193</v>
      </c>
      <c r="D392" s="191"/>
      <c r="E392" s="92"/>
      <c r="F392" s="89"/>
      <c r="G392" s="89"/>
      <c r="H392" s="68">
        <f t="shared" si="90"/>
        <v>0</v>
      </c>
      <c r="I392" s="92"/>
      <c r="J392" s="89"/>
      <c r="K392" s="89"/>
      <c r="L392" s="68">
        <f t="shared" si="91"/>
        <v>0</v>
      </c>
    </row>
    <row r="393" spans="2:12" s="37" customFormat="1">
      <c r="B393" s="28">
        <v>4200</v>
      </c>
      <c r="C393" s="191" t="s">
        <v>3</v>
      </c>
      <c r="D393" s="191"/>
      <c r="E393" s="92"/>
      <c r="F393" s="89"/>
      <c r="G393" s="89"/>
      <c r="H393" s="68">
        <f t="shared" si="90"/>
        <v>0</v>
      </c>
      <c r="I393" s="92"/>
      <c r="J393" s="89"/>
      <c r="K393" s="89"/>
      <c r="L393" s="68">
        <f t="shared" si="91"/>
        <v>0</v>
      </c>
    </row>
    <row r="394" spans="2:12" s="37" customFormat="1" ht="24">
      <c r="B394" s="21"/>
      <c r="C394" s="17">
        <v>4214</v>
      </c>
      <c r="D394" s="16" t="s">
        <v>194</v>
      </c>
      <c r="E394" s="92"/>
      <c r="F394" s="89"/>
      <c r="G394" s="89"/>
      <c r="H394" s="68">
        <f t="shared" si="90"/>
        <v>0</v>
      </c>
      <c r="I394" s="92"/>
      <c r="J394" s="89"/>
      <c r="K394" s="89"/>
      <c r="L394" s="68">
        <f t="shared" si="91"/>
        <v>0</v>
      </c>
    </row>
    <row r="395" spans="2:12" s="37" customFormat="1" ht="14.25" customHeight="1">
      <c r="B395" s="28">
        <v>4300</v>
      </c>
      <c r="C395" s="194" t="s">
        <v>4</v>
      </c>
      <c r="D395" s="194"/>
      <c r="E395" s="92"/>
      <c r="F395" s="89"/>
      <c r="G395" s="89"/>
      <c r="H395" s="68">
        <f t="shared" si="90"/>
        <v>0</v>
      </c>
      <c r="I395" s="92"/>
      <c r="J395" s="89"/>
      <c r="K395" s="89"/>
      <c r="L395" s="68">
        <f t="shared" si="91"/>
        <v>0</v>
      </c>
    </row>
    <row r="396" spans="2:12" s="37" customFormat="1">
      <c r="B396" s="28">
        <v>4500</v>
      </c>
      <c r="C396" s="191" t="s">
        <v>5</v>
      </c>
      <c r="D396" s="191"/>
      <c r="E396" s="92"/>
      <c r="F396" s="89"/>
      <c r="G396" s="89"/>
      <c r="H396" s="68">
        <f t="shared" si="90"/>
        <v>0</v>
      </c>
      <c r="I396" s="92"/>
      <c r="J396" s="89"/>
      <c r="K396" s="89"/>
      <c r="L396" s="68">
        <f t="shared" si="91"/>
        <v>0</v>
      </c>
    </row>
    <row r="397" spans="2:12" s="37" customFormat="1">
      <c r="B397" s="28">
        <v>4600</v>
      </c>
      <c r="C397" s="760" t="s">
        <v>6</v>
      </c>
      <c r="D397" s="760"/>
      <c r="E397" s="92"/>
      <c r="F397" s="89"/>
      <c r="G397" s="89"/>
      <c r="H397" s="68">
        <f t="shared" si="90"/>
        <v>0</v>
      </c>
      <c r="I397" s="92"/>
      <c r="J397" s="89"/>
      <c r="K397" s="89"/>
      <c r="L397" s="68">
        <f t="shared" si="91"/>
        <v>0</v>
      </c>
    </row>
    <row r="398" spans="2:12" s="37" customFormat="1" ht="12" customHeight="1">
      <c r="B398" s="286" t="s">
        <v>251</v>
      </c>
      <c r="C398" s="242" t="s">
        <v>12</v>
      </c>
      <c r="D398" s="242"/>
      <c r="E398" s="92"/>
      <c r="F398" s="89"/>
      <c r="G398" s="89"/>
      <c r="H398" s="68">
        <f t="shared" si="90"/>
        <v>0</v>
      </c>
      <c r="I398" s="92"/>
      <c r="J398" s="89"/>
      <c r="K398" s="89"/>
      <c r="L398" s="68">
        <f t="shared" si="91"/>
        <v>0</v>
      </c>
    </row>
    <row r="399" spans="2:12" s="37" customFormat="1" ht="12.6" thickBot="1">
      <c r="B399" s="32">
        <v>98</v>
      </c>
      <c r="C399" s="193" t="s">
        <v>7</v>
      </c>
      <c r="D399" s="191"/>
      <c r="E399" s="208"/>
      <c r="F399" s="209"/>
      <c r="G399" s="209"/>
      <c r="H399" s="68">
        <f t="shared" si="90"/>
        <v>0</v>
      </c>
      <c r="I399" s="208"/>
      <c r="J399" s="209"/>
      <c r="K399" s="209"/>
      <c r="L399" s="68">
        <f t="shared" si="91"/>
        <v>0</v>
      </c>
    </row>
    <row r="400" spans="2:12" s="37" customFormat="1" ht="12.6" thickBot="1">
      <c r="B400" s="22"/>
      <c r="C400" s="23"/>
      <c r="D400" s="24" t="s">
        <v>69</v>
      </c>
      <c r="E400" s="198">
        <f>SUM(E389+E390+E391+E392+E393+E395+E396+E397+E398+E399)</f>
        <v>70328</v>
      </c>
      <c r="F400" s="199">
        <f t="shared" ref="F400:H400" si="92">SUM(F389+F390+F391+F392+F393+F395+F396+F397+F398+F399)</f>
        <v>0</v>
      </c>
      <c r="G400" s="199">
        <f t="shared" si="92"/>
        <v>0</v>
      </c>
      <c r="H400" s="200">
        <f t="shared" si="92"/>
        <v>70328</v>
      </c>
      <c r="I400" s="198">
        <f>SUM(I389+I390+I391+I392+I393+I395+I396+I397+I398+I399)</f>
        <v>41674</v>
      </c>
      <c r="J400" s="199">
        <f t="shared" ref="J400:L400" si="93">SUM(J389+J390+J391+J392+J393+J395+J396+J397+J398+J399)</f>
        <v>0</v>
      </c>
      <c r="K400" s="199">
        <f t="shared" si="93"/>
        <v>0</v>
      </c>
      <c r="L400" s="200">
        <f t="shared" si="93"/>
        <v>41674</v>
      </c>
    </row>
    <row r="401" spans="2:12" s="37" customFormat="1" ht="12.6" thickBot="1">
      <c r="B401" s="33"/>
      <c r="C401" s="34"/>
      <c r="D401" s="35"/>
      <c r="E401" s="36"/>
      <c r="F401" s="36"/>
      <c r="G401" s="36"/>
      <c r="H401" s="36"/>
      <c r="I401" s="36"/>
      <c r="J401" s="36"/>
      <c r="K401" s="36"/>
      <c r="L401" s="36"/>
    </row>
    <row r="402" spans="2:12" s="37" customFormat="1" ht="38.25" customHeight="1" thickBot="1">
      <c r="B402" s="18"/>
      <c r="C402" s="192" t="s">
        <v>1</v>
      </c>
      <c r="D402" s="18" t="s">
        <v>14</v>
      </c>
      <c r="E402" s="201" t="s">
        <v>72</v>
      </c>
      <c r="F402" s="202" t="s">
        <v>73</v>
      </c>
      <c r="G402" s="202" t="s">
        <v>71</v>
      </c>
      <c r="H402" s="203" t="s">
        <v>13</v>
      </c>
      <c r="I402" s="201" t="s">
        <v>72</v>
      </c>
      <c r="J402" s="202" t="s">
        <v>73</v>
      </c>
      <c r="K402" s="202" t="s">
        <v>71</v>
      </c>
      <c r="L402" s="203" t="s">
        <v>13</v>
      </c>
    </row>
    <row r="403" spans="2:12" s="37" customFormat="1" ht="19.5" customHeight="1" thickBot="1">
      <c r="B403" s="66" t="s">
        <v>15</v>
      </c>
      <c r="C403" s="19">
        <v>550</v>
      </c>
      <c r="D403" s="20" t="s">
        <v>198</v>
      </c>
      <c r="E403" s="204"/>
      <c r="F403" s="205"/>
      <c r="G403" s="205"/>
      <c r="H403" s="206"/>
      <c r="I403" s="204"/>
      <c r="J403" s="205"/>
      <c r="K403" s="205"/>
      <c r="L403" s="206"/>
    </row>
    <row r="404" spans="2:12" s="37" customFormat="1">
      <c r="B404" s="27" t="s">
        <v>10</v>
      </c>
      <c r="C404" s="762" t="s">
        <v>16</v>
      </c>
      <c r="D404" s="762"/>
      <c r="E404" s="224">
        <v>111140</v>
      </c>
      <c r="F404" s="218"/>
      <c r="G404" s="88"/>
      <c r="H404" s="68">
        <f>SUM(E404:G404)</f>
        <v>111140</v>
      </c>
      <c r="I404" s="224">
        <v>78830</v>
      </c>
      <c r="J404" s="218"/>
      <c r="K404" s="88"/>
      <c r="L404" s="68">
        <f>SUM(I404:K404)</f>
        <v>78830</v>
      </c>
    </row>
    <row r="405" spans="2:12" s="37" customFormat="1" ht="12" customHeight="1">
      <c r="B405" s="28">
        <v>1000</v>
      </c>
      <c r="C405" s="190" t="s">
        <v>2</v>
      </c>
      <c r="D405" s="190"/>
      <c r="E405" s="92">
        <v>24127</v>
      </c>
      <c r="F405" s="89"/>
      <c r="G405" s="89"/>
      <c r="H405" s="68">
        <f t="shared" ref="H405:H414" si="94">SUM(E405:G405)</f>
        <v>24127</v>
      </c>
      <c r="I405" s="92">
        <v>15026</v>
      </c>
      <c r="J405" s="89"/>
      <c r="K405" s="89"/>
      <c r="L405" s="68">
        <f t="shared" ref="L405:L414" si="95">SUM(I405:K405)</f>
        <v>15026</v>
      </c>
    </row>
    <row r="406" spans="2:12" s="37" customFormat="1">
      <c r="B406" s="29" t="s">
        <v>191</v>
      </c>
      <c r="C406" s="190" t="s">
        <v>192</v>
      </c>
      <c r="D406" s="190"/>
      <c r="E406" s="92">
        <v>1000</v>
      </c>
      <c r="F406" s="89"/>
      <c r="G406" s="89"/>
      <c r="H406" s="68">
        <f t="shared" si="94"/>
        <v>1000</v>
      </c>
      <c r="I406" s="92">
        <v>974</v>
      </c>
      <c r="J406" s="89"/>
      <c r="K406" s="89"/>
      <c r="L406" s="68">
        <f t="shared" si="95"/>
        <v>974</v>
      </c>
    </row>
    <row r="407" spans="2:12" s="37" customFormat="1">
      <c r="B407" s="30" t="s">
        <v>28</v>
      </c>
      <c r="C407" s="191" t="s">
        <v>193</v>
      </c>
      <c r="D407" s="191"/>
      <c r="E407" s="92"/>
      <c r="F407" s="89"/>
      <c r="G407" s="89"/>
      <c r="H407" s="68">
        <f t="shared" si="94"/>
        <v>0</v>
      </c>
      <c r="I407" s="92"/>
      <c r="J407" s="89"/>
      <c r="K407" s="89"/>
      <c r="L407" s="68">
        <f t="shared" si="95"/>
        <v>0</v>
      </c>
    </row>
    <row r="408" spans="2:12" s="37" customFormat="1">
      <c r="B408" s="28">
        <v>4200</v>
      </c>
      <c r="C408" s="191" t="s">
        <v>3</v>
      </c>
      <c r="D408" s="191"/>
      <c r="E408" s="92"/>
      <c r="F408" s="89"/>
      <c r="G408" s="89"/>
      <c r="H408" s="68">
        <f t="shared" si="94"/>
        <v>0</v>
      </c>
      <c r="I408" s="92"/>
      <c r="J408" s="89"/>
      <c r="K408" s="89"/>
      <c r="L408" s="68">
        <f t="shared" si="95"/>
        <v>0</v>
      </c>
    </row>
    <row r="409" spans="2:12" s="37" customFormat="1" ht="24">
      <c r="B409" s="21"/>
      <c r="C409" s="17">
        <v>4214</v>
      </c>
      <c r="D409" s="16" t="s">
        <v>194</v>
      </c>
      <c r="E409" s="92"/>
      <c r="F409" s="89"/>
      <c r="G409" s="89"/>
      <c r="H409" s="68">
        <f t="shared" si="94"/>
        <v>0</v>
      </c>
      <c r="I409" s="92"/>
      <c r="J409" s="89"/>
      <c r="K409" s="89"/>
      <c r="L409" s="68">
        <f t="shared" si="95"/>
        <v>0</v>
      </c>
    </row>
    <row r="410" spans="2:12" s="37" customFormat="1" ht="15" customHeight="1">
      <c r="B410" s="28">
        <v>4300</v>
      </c>
      <c r="C410" s="194" t="s">
        <v>4</v>
      </c>
      <c r="D410" s="194"/>
      <c r="E410" s="92"/>
      <c r="F410" s="89"/>
      <c r="G410" s="89"/>
      <c r="H410" s="68">
        <f t="shared" si="94"/>
        <v>0</v>
      </c>
      <c r="I410" s="92"/>
      <c r="J410" s="89"/>
      <c r="K410" s="89"/>
      <c r="L410" s="68">
        <f t="shared" si="95"/>
        <v>0</v>
      </c>
    </row>
    <row r="411" spans="2:12" s="37" customFormat="1">
      <c r="B411" s="28">
        <v>4500</v>
      </c>
      <c r="C411" s="191" t="s">
        <v>5</v>
      </c>
      <c r="D411" s="191"/>
      <c r="E411" s="92"/>
      <c r="F411" s="89"/>
      <c r="G411" s="89"/>
      <c r="H411" s="68">
        <f t="shared" si="94"/>
        <v>0</v>
      </c>
      <c r="I411" s="92"/>
      <c r="J411" s="89"/>
      <c r="K411" s="89"/>
      <c r="L411" s="68">
        <f t="shared" si="95"/>
        <v>0</v>
      </c>
    </row>
    <row r="412" spans="2:12" s="37" customFormat="1">
      <c r="B412" s="28">
        <v>4600</v>
      </c>
      <c r="C412" s="760" t="s">
        <v>6</v>
      </c>
      <c r="D412" s="760"/>
      <c r="E412" s="92"/>
      <c r="F412" s="89"/>
      <c r="G412" s="89"/>
      <c r="H412" s="68">
        <f t="shared" si="94"/>
        <v>0</v>
      </c>
      <c r="I412" s="92"/>
      <c r="J412" s="89"/>
      <c r="K412" s="89"/>
      <c r="L412" s="68">
        <f t="shared" si="95"/>
        <v>0</v>
      </c>
    </row>
    <row r="413" spans="2:12" s="37" customFormat="1" ht="12" customHeight="1">
      <c r="B413" s="286" t="s">
        <v>251</v>
      </c>
      <c r="C413" s="242" t="s">
        <v>12</v>
      </c>
      <c r="D413" s="242"/>
      <c r="E413" s="92"/>
      <c r="F413" s="89"/>
      <c r="G413" s="89"/>
      <c r="H413" s="68">
        <f t="shared" si="94"/>
        <v>0</v>
      </c>
      <c r="I413" s="92"/>
      <c r="J413" s="89"/>
      <c r="K413" s="89"/>
      <c r="L413" s="68">
        <f t="shared" si="95"/>
        <v>0</v>
      </c>
    </row>
    <row r="414" spans="2:12" s="37" customFormat="1" ht="12.6" thickBot="1">
      <c r="B414" s="32">
        <v>98</v>
      </c>
      <c r="C414" s="193" t="s">
        <v>7</v>
      </c>
      <c r="D414" s="191"/>
      <c r="E414" s="208"/>
      <c r="F414" s="209"/>
      <c r="G414" s="209"/>
      <c r="H414" s="68">
        <f t="shared" si="94"/>
        <v>0</v>
      </c>
      <c r="I414" s="208"/>
      <c r="J414" s="209"/>
      <c r="K414" s="209"/>
      <c r="L414" s="68">
        <f t="shared" si="95"/>
        <v>0</v>
      </c>
    </row>
    <row r="415" spans="2:12" s="37" customFormat="1" ht="12.6" thickBot="1">
      <c r="B415" s="22"/>
      <c r="C415" s="23"/>
      <c r="D415" s="24" t="s">
        <v>69</v>
      </c>
      <c r="E415" s="198">
        <f>SUM(E404+E405+E406+E407+E408+E410+E411+E412+E413+E414)</f>
        <v>136267</v>
      </c>
      <c r="F415" s="199">
        <f t="shared" ref="F415:H415" si="96">SUM(F404+F405+F406+F407+F408+F410+F411+F412+F413+F414)</f>
        <v>0</v>
      </c>
      <c r="G415" s="199">
        <f t="shared" si="96"/>
        <v>0</v>
      </c>
      <c r="H415" s="200">
        <f t="shared" si="96"/>
        <v>136267</v>
      </c>
      <c r="I415" s="198">
        <f>SUM(I404+I405+I406+I407+I408+I410+I411+I412+I413+I414)</f>
        <v>94830</v>
      </c>
      <c r="J415" s="199">
        <f t="shared" ref="J415:L415" si="97">SUM(J404+J405+J406+J407+J408+J410+J411+J412+J413+J414)</f>
        <v>0</v>
      </c>
      <c r="K415" s="199">
        <f t="shared" si="97"/>
        <v>0</v>
      </c>
      <c r="L415" s="200">
        <f t="shared" si="97"/>
        <v>94830</v>
      </c>
    </row>
    <row r="416" spans="2:12" s="37" customFormat="1" ht="12.6" thickBot="1">
      <c r="B416" s="33"/>
      <c r="C416" s="166"/>
      <c r="D416" s="167"/>
      <c r="E416" s="36"/>
      <c r="F416" s="36"/>
      <c r="G416" s="36"/>
      <c r="H416" s="36"/>
      <c r="I416" s="36"/>
      <c r="J416" s="36"/>
      <c r="K416" s="36"/>
      <c r="L416" s="36"/>
    </row>
    <row r="417" spans="2:12" s="37" customFormat="1" ht="39" customHeight="1" thickBot="1">
      <c r="B417" s="18"/>
      <c r="C417" s="192" t="s">
        <v>1</v>
      </c>
      <c r="D417" s="18" t="s">
        <v>14</v>
      </c>
      <c r="E417" s="201" t="s">
        <v>72</v>
      </c>
      <c r="F417" s="202" t="s">
        <v>73</v>
      </c>
      <c r="G417" s="202" t="s">
        <v>71</v>
      </c>
      <c r="H417" s="203" t="s">
        <v>13</v>
      </c>
      <c r="I417" s="201" t="s">
        <v>72</v>
      </c>
      <c r="J417" s="202" t="s">
        <v>73</v>
      </c>
      <c r="K417" s="202" t="s">
        <v>71</v>
      </c>
      <c r="L417" s="203" t="s">
        <v>13</v>
      </c>
    </row>
    <row r="418" spans="2:12" s="37" customFormat="1" ht="18.75" customHeight="1" thickBot="1">
      <c r="B418" s="66" t="s">
        <v>15</v>
      </c>
      <c r="C418" s="19">
        <v>561</v>
      </c>
      <c r="D418" s="20" t="s">
        <v>241</v>
      </c>
      <c r="E418" s="204"/>
      <c r="F418" s="205"/>
      <c r="G418" s="205"/>
      <c r="H418" s="206"/>
      <c r="I418" s="204"/>
      <c r="J418" s="205"/>
      <c r="K418" s="205"/>
      <c r="L418" s="206"/>
    </row>
    <row r="419" spans="2:12" s="37" customFormat="1">
      <c r="B419" s="27" t="s">
        <v>10</v>
      </c>
      <c r="C419" s="762" t="s">
        <v>16</v>
      </c>
      <c r="D419" s="762"/>
      <c r="E419" s="224">
        <v>230744</v>
      </c>
      <c r="F419" s="218"/>
      <c r="G419" s="88"/>
      <c r="H419" s="68">
        <f>SUM(E419:G419)</f>
        <v>230744</v>
      </c>
      <c r="I419" s="224">
        <v>229861</v>
      </c>
      <c r="J419" s="218"/>
      <c r="K419" s="88"/>
      <c r="L419" s="68">
        <f>SUM(I419:K419)</f>
        <v>229861</v>
      </c>
    </row>
    <row r="420" spans="2:12" s="37" customFormat="1" ht="12" customHeight="1">
      <c r="B420" s="28">
        <v>1000</v>
      </c>
      <c r="C420" s="190" t="s">
        <v>2</v>
      </c>
      <c r="D420" s="190"/>
      <c r="E420" s="92"/>
      <c r="F420" s="89"/>
      <c r="G420" s="89"/>
      <c r="H420" s="68">
        <f t="shared" ref="H420:H429" si="98">SUM(E420:G420)</f>
        <v>0</v>
      </c>
      <c r="I420" s="92"/>
      <c r="J420" s="89"/>
      <c r="K420" s="89"/>
      <c r="L420" s="68">
        <f t="shared" ref="L420:L429" si="99">SUM(I420:K420)</f>
        <v>0</v>
      </c>
    </row>
    <row r="421" spans="2:12" s="37" customFormat="1">
      <c r="B421" s="29" t="s">
        <v>191</v>
      </c>
      <c r="C421" s="190" t="s">
        <v>192</v>
      </c>
      <c r="D421" s="190"/>
      <c r="E421" s="92"/>
      <c r="F421" s="89"/>
      <c r="G421" s="89"/>
      <c r="H421" s="68">
        <f t="shared" si="98"/>
        <v>0</v>
      </c>
      <c r="I421" s="92"/>
      <c r="J421" s="89"/>
      <c r="K421" s="89"/>
      <c r="L421" s="68">
        <f t="shared" si="99"/>
        <v>0</v>
      </c>
    </row>
    <row r="422" spans="2:12" s="37" customFormat="1">
      <c r="B422" s="30" t="s">
        <v>28</v>
      </c>
      <c r="C422" s="191" t="s">
        <v>193</v>
      </c>
      <c r="D422" s="191"/>
      <c r="E422" s="92"/>
      <c r="F422" s="89"/>
      <c r="G422" s="89"/>
      <c r="H422" s="68">
        <f t="shared" si="98"/>
        <v>0</v>
      </c>
      <c r="I422" s="92"/>
      <c r="J422" s="89"/>
      <c r="K422" s="89"/>
      <c r="L422" s="68">
        <f t="shared" si="99"/>
        <v>0</v>
      </c>
    </row>
    <row r="423" spans="2:12" s="37" customFormat="1">
      <c r="B423" s="28">
        <v>4200</v>
      </c>
      <c r="C423" s="191" t="s">
        <v>3</v>
      </c>
      <c r="D423" s="191"/>
      <c r="E423" s="92"/>
      <c r="F423" s="89"/>
      <c r="G423" s="89"/>
      <c r="H423" s="68">
        <f t="shared" si="98"/>
        <v>0</v>
      </c>
      <c r="I423" s="92"/>
      <c r="J423" s="89"/>
      <c r="K423" s="89"/>
      <c r="L423" s="68">
        <f t="shared" si="99"/>
        <v>0</v>
      </c>
    </row>
    <row r="424" spans="2:12" s="37" customFormat="1" ht="24">
      <c r="B424" s="21"/>
      <c r="C424" s="17">
        <v>4214</v>
      </c>
      <c r="D424" s="16" t="s">
        <v>194</v>
      </c>
      <c r="E424" s="92"/>
      <c r="F424" s="89"/>
      <c r="G424" s="89"/>
      <c r="H424" s="68">
        <f t="shared" si="98"/>
        <v>0</v>
      </c>
      <c r="I424" s="92"/>
      <c r="J424" s="89"/>
      <c r="K424" s="89"/>
      <c r="L424" s="68">
        <f t="shared" si="99"/>
        <v>0</v>
      </c>
    </row>
    <row r="425" spans="2:12" s="37" customFormat="1" ht="15" customHeight="1">
      <c r="B425" s="28">
        <v>4300</v>
      </c>
      <c r="C425" s="194" t="s">
        <v>4</v>
      </c>
      <c r="D425" s="194"/>
      <c r="E425" s="92"/>
      <c r="F425" s="89"/>
      <c r="G425" s="89"/>
      <c r="H425" s="68">
        <f t="shared" si="98"/>
        <v>0</v>
      </c>
      <c r="I425" s="92"/>
      <c r="J425" s="89"/>
      <c r="K425" s="89"/>
      <c r="L425" s="68">
        <f t="shared" si="99"/>
        <v>0</v>
      </c>
    </row>
    <row r="426" spans="2:12" s="37" customFormat="1">
      <c r="B426" s="28">
        <v>4500</v>
      </c>
      <c r="C426" s="191" t="s">
        <v>5</v>
      </c>
      <c r="D426" s="191"/>
      <c r="E426" s="92"/>
      <c r="F426" s="89"/>
      <c r="G426" s="89"/>
      <c r="H426" s="68">
        <f t="shared" si="98"/>
        <v>0</v>
      </c>
      <c r="I426" s="92"/>
      <c r="J426" s="89"/>
      <c r="K426" s="89"/>
      <c r="L426" s="68">
        <f t="shared" si="99"/>
        <v>0</v>
      </c>
    </row>
    <row r="427" spans="2:12" s="37" customFormat="1">
      <c r="B427" s="28">
        <v>4600</v>
      </c>
      <c r="C427" s="760" t="s">
        <v>6</v>
      </c>
      <c r="D427" s="760"/>
      <c r="E427" s="92"/>
      <c r="F427" s="89"/>
      <c r="G427" s="89"/>
      <c r="H427" s="68">
        <f t="shared" si="98"/>
        <v>0</v>
      </c>
      <c r="I427" s="92"/>
      <c r="J427" s="89"/>
      <c r="K427" s="89"/>
      <c r="L427" s="68">
        <f t="shared" si="99"/>
        <v>0</v>
      </c>
    </row>
    <row r="428" spans="2:12" s="37" customFormat="1" ht="12" customHeight="1">
      <c r="B428" s="286" t="s">
        <v>251</v>
      </c>
      <c r="C428" s="242" t="s">
        <v>12</v>
      </c>
      <c r="D428" s="242"/>
      <c r="E428" s="92"/>
      <c r="F428" s="89"/>
      <c r="G428" s="89"/>
      <c r="H428" s="68">
        <f t="shared" si="98"/>
        <v>0</v>
      </c>
      <c r="I428" s="92"/>
      <c r="J428" s="89"/>
      <c r="K428" s="89"/>
      <c r="L428" s="68">
        <f t="shared" si="99"/>
        <v>0</v>
      </c>
    </row>
    <row r="429" spans="2:12" s="37" customFormat="1" ht="12.6" thickBot="1">
      <c r="B429" s="32">
        <v>98</v>
      </c>
      <c r="C429" s="193" t="s">
        <v>7</v>
      </c>
      <c r="D429" s="191"/>
      <c r="E429" s="208"/>
      <c r="F429" s="209"/>
      <c r="G429" s="209"/>
      <c r="H429" s="68">
        <f t="shared" si="98"/>
        <v>0</v>
      </c>
      <c r="I429" s="208"/>
      <c r="J429" s="209"/>
      <c r="K429" s="209"/>
      <c r="L429" s="68">
        <f t="shared" si="99"/>
        <v>0</v>
      </c>
    </row>
    <row r="430" spans="2:12" s="37" customFormat="1" ht="12.6" thickBot="1">
      <c r="B430" s="22"/>
      <c r="C430" s="23"/>
      <c r="D430" s="24" t="s">
        <v>69</v>
      </c>
      <c r="E430" s="198">
        <f>SUM(E419+E420+E421+E422+E423+E425+E426+E427+E428+E429)</f>
        <v>230744</v>
      </c>
      <c r="F430" s="199">
        <f t="shared" ref="F430:H430" si="100">SUM(F419+F420+F421+F422+F423+F425+F426+F427+F428+F429)</f>
        <v>0</v>
      </c>
      <c r="G430" s="199">
        <f t="shared" si="100"/>
        <v>0</v>
      </c>
      <c r="H430" s="200">
        <f t="shared" si="100"/>
        <v>230744</v>
      </c>
      <c r="I430" s="198">
        <f>SUM(I419+I420+I421+I422+I423+I425+I426+I427+I428+I429)</f>
        <v>229861</v>
      </c>
      <c r="J430" s="199">
        <f t="shared" ref="J430:L430" si="101">SUM(J419+J420+J421+J422+J423+J425+J426+J427+J428+J429)</f>
        <v>0</v>
      </c>
      <c r="K430" s="199">
        <f t="shared" si="101"/>
        <v>0</v>
      </c>
      <c r="L430" s="200">
        <f t="shared" si="101"/>
        <v>229861</v>
      </c>
    </row>
    <row r="431" spans="2:12" s="37" customFormat="1" ht="12.6" thickBot="1">
      <c r="B431" s="78"/>
      <c r="C431" s="549"/>
      <c r="D431" s="549"/>
      <c r="E431" s="36"/>
      <c r="F431" s="36"/>
      <c r="G431" s="36"/>
      <c r="H431" s="36"/>
      <c r="I431" s="36"/>
      <c r="J431" s="36"/>
      <c r="K431" s="36"/>
      <c r="L431" s="36"/>
    </row>
    <row r="432" spans="2:12" s="37" customFormat="1" ht="35.25" customHeight="1" thickBot="1">
      <c r="B432" s="18"/>
      <c r="C432" s="192" t="s">
        <v>1</v>
      </c>
      <c r="D432" s="18" t="s">
        <v>14</v>
      </c>
      <c r="E432" s="201" t="s">
        <v>72</v>
      </c>
      <c r="F432" s="202" t="s">
        <v>73</v>
      </c>
      <c r="G432" s="202" t="s">
        <v>71</v>
      </c>
      <c r="H432" s="203" t="s">
        <v>13</v>
      </c>
      <c r="I432" s="201" t="s">
        <v>72</v>
      </c>
      <c r="J432" s="202" t="s">
        <v>73</v>
      </c>
      <c r="K432" s="202" t="s">
        <v>71</v>
      </c>
      <c r="L432" s="203" t="s">
        <v>13</v>
      </c>
    </row>
    <row r="433" spans="2:12" s="37" customFormat="1" ht="12.6" thickBot="1">
      <c r="B433" s="66" t="s">
        <v>15</v>
      </c>
      <c r="C433" s="19">
        <v>562</v>
      </c>
      <c r="D433" s="20" t="s">
        <v>555</v>
      </c>
      <c r="E433" s="204"/>
      <c r="F433" s="205"/>
      <c r="G433" s="205"/>
      <c r="H433" s="206"/>
      <c r="I433" s="204"/>
      <c r="J433" s="205"/>
      <c r="K433" s="205"/>
      <c r="L433" s="206"/>
    </row>
    <row r="434" spans="2:12" s="37" customFormat="1" ht="12" customHeight="1">
      <c r="B434" s="27" t="s">
        <v>10</v>
      </c>
      <c r="C434" s="762" t="s">
        <v>16</v>
      </c>
      <c r="D434" s="762"/>
      <c r="E434" s="224">
        <v>84682</v>
      </c>
      <c r="F434" s="218"/>
      <c r="G434" s="88"/>
      <c r="H434" s="68">
        <f>SUM(E434:G434)</f>
        <v>84682</v>
      </c>
      <c r="I434" s="224">
        <v>56858</v>
      </c>
      <c r="J434" s="218"/>
      <c r="K434" s="88"/>
      <c r="L434" s="68">
        <f>SUM(I434:K434)</f>
        <v>56858</v>
      </c>
    </row>
    <row r="435" spans="2:12" s="37" customFormat="1">
      <c r="B435" s="28">
        <v>1000</v>
      </c>
      <c r="C435" s="665" t="s">
        <v>2</v>
      </c>
      <c r="D435" s="665"/>
      <c r="E435" s="92"/>
      <c r="F435" s="89"/>
      <c r="G435" s="89"/>
      <c r="H435" s="68">
        <f t="shared" ref="H435:H444" si="102">SUM(E435:G435)</f>
        <v>0</v>
      </c>
      <c r="I435" s="92"/>
      <c r="J435" s="89"/>
      <c r="K435" s="89"/>
      <c r="L435" s="68">
        <f t="shared" ref="L435:L444" si="103">SUM(I435:K435)</f>
        <v>0</v>
      </c>
    </row>
    <row r="436" spans="2:12" s="37" customFormat="1">
      <c r="B436" s="29" t="s">
        <v>191</v>
      </c>
      <c r="C436" s="665" t="s">
        <v>192</v>
      </c>
      <c r="D436" s="665"/>
      <c r="E436" s="92"/>
      <c r="F436" s="89"/>
      <c r="G436" s="89"/>
      <c r="H436" s="68">
        <f t="shared" si="102"/>
        <v>0</v>
      </c>
      <c r="I436" s="92"/>
      <c r="J436" s="89"/>
      <c r="K436" s="89"/>
      <c r="L436" s="68">
        <f t="shared" si="103"/>
        <v>0</v>
      </c>
    </row>
    <row r="437" spans="2:12" s="37" customFormat="1">
      <c r="B437" s="30" t="s">
        <v>28</v>
      </c>
      <c r="C437" s="666" t="s">
        <v>193</v>
      </c>
      <c r="D437" s="666"/>
      <c r="E437" s="92"/>
      <c r="F437" s="89"/>
      <c r="G437" s="89"/>
      <c r="H437" s="68">
        <f t="shared" si="102"/>
        <v>0</v>
      </c>
      <c r="I437" s="92"/>
      <c r="J437" s="89"/>
      <c r="K437" s="89"/>
      <c r="L437" s="68">
        <f t="shared" si="103"/>
        <v>0</v>
      </c>
    </row>
    <row r="438" spans="2:12" s="37" customFormat="1">
      <c r="B438" s="28">
        <v>4200</v>
      </c>
      <c r="C438" s="666" t="s">
        <v>3</v>
      </c>
      <c r="D438" s="666"/>
      <c r="E438" s="92"/>
      <c r="F438" s="89"/>
      <c r="G438" s="89"/>
      <c r="H438" s="68">
        <f t="shared" si="102"/>
        <v>0</v>
      </c>
      <c r="I438" s="92"/>
      <c r="J438" s="89"/>
      <c r="K438" s="89"/>
      <c r="L438" s="68">
        <f t="shared" si="103"/>
        <v>0</v>
      </c>
    </row>
    <row r="439" spans="2:12" s="37" customFormat="1" ht="24">
      <c r="B439" s="21"/>
      <c r="C439" s="17">
        <v>4214</v>
      </c>
      <c r="D439" s="16" t="s">
        <v>194</v>
      </c>
      <c r="E439" s="92"/>
      <c r="F439" s="89"/>
      <c r="G439" s="89"/>
      <c r="H439" s="68">
        <f t="shared" si="102"/>
        <v>0</v>
      </c>
      <c r="I439" s="92"/>
      <c r="J439" s="89"/>
      <c r="K439" s="89"/>
      <c r="L439" s="68">
        <f t="shared" si="103"/>
        <v>0</v>
      </c>
    </row>
    <row r="440" spans="2:12" s="37" customFormat="1">
      <c r="B440" s="28">
        <v>4300</v>
      </c>
      <c r="C440" s="664" t="s">
        <v>4</v>
      </c>
      <c r="D440" s="664"/>
      <c r="E440" s="92"/>
      <c r="F440" s="89"/>
      <c r="G440" s="89"/>
      <c r="H440" s="68">
        <f t="shared" si="102"/>
        <v>0</v>
      </c>
      <c r="I440" s="92"/>
      <c r="J440" s="89"/>
      <c r="K440" s="89"/>
      <c r="L440" s="68">
        <f t="shared" si="103"/>
        <v>0</v>
      </c>
    </row>
    <row r="441" spans="2:12" s="37" customFormat="1">
      <c r="B441" s="28">
        <v>4500</v>
      </c>
      <c r="C441" s="666" t="s">
        <v>5</v>
      </c>
      <c r="D441" s="666"/>
      <c r="E441" s="92"/>
      <c r="F441" s="89"/>
      <c r="G441" s="89"/>
      <c r="H441" s="68">
        <f t="shared" si="102"/>
        <v>0</v>
      </c>
      <c r="I441" s="92"/>
      <c r="J441" s="89"/>
      <c r="K441" s="89"/>
      <c r="L441" s="68">
        <f t="shared" si="103"/>
        <v>0</v>
      </c>
    </row>
    <row r="442" spans="2:12" s="37" customFormat="1" ht="12" customHeight="1">
      <c r="B442" s="28">
        <v>4600</v>
      </c>
      <c r="C442" s="760" t="s">
        <v>6</v>
      </c>
      <c r="D442" s="760"/>
      <c r="E442" s="92"/>
      <c r="F442" s="89"/>
      <c r="G442" s="89"/>
      <c r="H442" s="68">
        <f t="shared" si="102"/>
        <v>0</v>
      </c>
      <c r="I442" s="92"/>
      <c r="J442" s="89"/>
      <c r="K442" s="89"/>
      <c r="L442" s="68">
        <f t="shared" si="103"/>
        <v>0</v>
      </c>
    </row>
    <row r="443" spans="2:12" s="37" customFormat="1">
      <c r="B443" s="286" t="s">
        <v>251</v>
      </c>
      <c r="C443" s="667" t="s">
        <v>12</v>
      </c>
      <c r="D443" s="667"/>
      <c r="E443" s="92"/>
      <c r="F443" s="89"/>
      <c r="G443" s="89"/>
      <c r="H443" s="68">
        <f t="shared" si="102"/>
        <v>0</v>
      </c>
      <c r="I443" s="92"/>
      <c r="J443" s="89"/>
      <c r="K443" s="89"/>
      <c r="L443" s="68">
        <f t="shared" si="103"/>
        <v>0</v>
      </c>
    </row>
    <row r="444" spans="2:12" s="37" customFormat="1" ht="12.6" thickBot="1">
      <c r="B444" s="32">
        <v>98</v>
      </c>
      <c r="C444" s="668" t="s">
        <v>7</v>
      </c>
      <c r="D444" s="666"/>
      <c r="E444" s="208"/>
      <c r="F444" s="209"/>
      <c r="G444" s="209"/>
      <c r="H444" s="68">
        <f t="shared" si="102"/>
        <v>0</v>
      </c>
      <c r="I444" s="208"/>
      <c r="J444" s="209"/>
      <c r="K444" s="209"/>
      <c r="L444" s="68">
        <f t="shared" si="103"/>
        <v>0</v>
      </c>
    </row>
    <row r="445" spans="2:12" s="159" customFormat="1" ht="12.6" thickBot="1">
      <c r="B445" s="22"/>
      <c r="C445" s="23"/>
      <c r="D445" s="24" t="s">
        <v>69</v>
      </c>
      <c r="E445" s="198">
        <f>SUM(E434+E435+E436+E437+E438+E440+E441+E442+E443+E444)</f>
        <v>84682</v>
      </c>
      <c r="F445" s="199">
        <f t="shared" ref="F445:H445" si="104">SUM(F434+F435+F436+F437+F438+F440+F441+F442+F443+F444)</f>
        <v>0</v>
      </c>
      <c r="G445" s="199">
        <f t="shared" si="104"/>
        <v>0</v>
      </c>
      <c r="H445" s="200">
        <f t="shared" si="104"/>
        <v>84682</v>
      </c>
      <c r="I445" s="198">
        <f>SUM(I434+I435+I436+I437+I438+I440+I441+I442+I443+I444)</f>
        <v>56858</v>
      </c>
      <c r="J445" s="199">
        <f t="shared" ref="J445:L445" si="105">SUM(J434+J435+J436+J437+J438+J440+J441+J442+J443+J444)</f>
        <v>0</v>
      </c>
      <c r="K445" s="199">
        <f t="shared" si="105"/>
        <v>0</v>
      </c>
      <c r="L445" s="200">
        <f t="shared" si="105"/>
        <v>56858</v>
      </c>
    </row>
    <row r="446" spans="2:12" s="159" customFormat="1">
      <c r="B446" s="78"/>
      <c r="C446" s="667"/>
      <c r="D446" s="667"/>
      <c r="E446" s="499"/>
      <c r="F446" s="499"/>
      <c r="G446" s="499"/>
      <c r="H446" s="499"/>
      <c r="I446" s="499"/>
      <c r="J446" s="499"/>
      <c r="K446" s="499"/>
      <c r="L446" s="499"/>
    </row>
    <row r="447" spans="2:12" s="159" customFormat="1" ht="12.6" thickBot="1">
      <c r="B447" s="78"/>
      <c r="C447" s="667"/>
      <c r="D447" s="667"/>
      <c r="E447" s="499"/>
      <c r="F447" s="499"/>
      <c r="G447" s="499"/>
      <c r="H447" s="499"/>
      <c r="I447" s="499"/>
      <c r="J447" s="499"/>
      <c r="K447" s="499"/>
      <c r="L447" s="499"/>
    </row>
    <row r="448" spans="2:12" s="37" customFormat="1" ht="37.5" customHeight="1" thickBot="1">
      <c r="B448" s="18"/>
      <c r="C448" s="192" t="s">
        <v>1</v>
      </c>
      <c r="D448" s="18" t="s">
        <v>14</v>
      </c>
      <c r="E448" s="201" t="s">
        <v>72</v>
      </c>
      <c r="F448" s="202" t="s">
        <v>73</v>
      </c>
      <c r="G448" s="202" t="s">
        <v>71</v>
      </c>
      <c r="H448" s="203" t="s">
        <v>13</v>
      </c>
      <c r="I448" s="201" t="s">
        <v>72</v>
      </c>
      <c r="J448" s="202" t="s">
        <v>73</v>
      </c>
      <c r="K448" s="202" t="s">
        <v>71</v>
      </c>
      <c r="L448" s="203" t="s">
        <v>13</v>
      </c>
    </row>
    <row r="449" spans="2:16" s="37" customFormat="1" ht="12" customHeight="1" thickBot="1">
      <c r="B449" s="66" t="s">
        <v>15</v>
      </c>
      <c r="C449" s="19">
        <v>589</v>
      </c>
      <c r="D449" s="20" t="s">
        <v>38</v>
      </c>
      <c r="E449" s="204"/>
      <c r="F449" s="205"/>
      <c r="G449" s="205"/>
      <c r="H449" s="206"/>
      <c r="I449" s="204"/>
      <c r="J449" s="205"/>
      <c r="K449" s="205"/>
      <c r="L449" s="206"/>
    </row>
    <row r="450" spans="2:16" s="37" customFormat="1" ht="21" customHeight="1">
      <c r="B450" s="27" t="s">
        <v>10</v>
      </c>
      <c r="C450" s="762" t="s">
        <v>16</v>
      </c>
      <c r="D450" s="769"/>
      <c r="E450" s="224"/>
      <c r="F450" s="218"/>
      <c r="G450" s="88"/>
      <c r="H450" s="68">
        <f>SUM(E450:G450)</f>
        <v>0</v>
      </c>
      <c r="I450" s="224"/>
      <c r="J450" s="218"/>
      <c r="K450" s="88"/>
      <c r="L450" s="68">
        <f>SUM(I450:K450)</f>
        <v>0</v>
      </c>
      <c r="M450" s="216"/>
      <c r="N450" s="216"/>
      <c r="O450" s="216"/>
      <c r="P450" s="216"/>
    </row>
    <row r="451" spans="2:16" s="37" customFormat="1">
      <c r="B451" s="28">
        <v>1000</v>
      </c>
      <c r="C451" s="552" t="s">
        <v>2</v>
      </c>
      <c r="D451" s="552"/>
      <c r="E451" s="92"/>
      <c r="F451" s="89"/>
      <c r="G451" s="89"/>
      <c r="H451" s="68">
        <f t="shared" ref="H451:H460" si="106">SUM(E451:G451)</f>
        <v>0</v>
      </c>
      <c r="I451" s="92"/>
      <c r="J451" s="89"/>
      <c r="K451" s="89"/>
      <c r="L451" s="68">
        <f t="shared" ref="L451:L460" si="107">SUM(I451:K451)</f>
        <v>0</v>
      </c>
      <c r="M451" s="216"/>
      <c r="N451" s="216"/>
      <c r="O451" s="216"/>
      <c r="P451" s="216"/>
    </row>
    <row r="452" spans="2:16" s="37" customFormat="1" ht="12" customHeight="1">
      <c r="B452" s="29" t="s">
        <v>191</v>
      </c>
      <c r="C452" s="552" t="s">
        <v>192</v>
      </c>
      <c r="D452" s="552"/>
      <c r="E452" s="92"/>
      <c r="F452" s="89"/>
      <c r="G452" s="89"/>
      <c r="H452" s="68">
        <f t="shared" si="106"/>
        <v>0</v>
      </c>
      <c r="I452" s="92"/>
      <c r="J452" s="89"/>
      <c r="K452" s="89"/>
      <c r="L452" s="68">
        <f t="shared" si="107"/>
        <v>0</v>
      </c>
      <c r="M452" s="216"/>
      <c r="N452" s="216"/>
      <c r="O452" s="216"/>
      <c r="P452" s="216"/>
    </row>
    <row r="453" spans="2:16" s="37" customFormat="1">
      <c r="B453" s="30" t="s">
        <v>28</v>
      </c>
      <c r="C453" s="548" t="s">
        <v>193</v>
      </c>
      <c r="D453" s="548"/>
      <c r="E453" s="92"/>
      <c r="F453" s="89"/>
      <c r="G453" s="89"/>
      <c r="H453" s="68">
        <f t="shared" si="106"/>
        <v>0</v>
      </c>
      <c r="I453" s="92"/>
      <c r="J453" s="89"/>
      <c r="K453" s="89"/>
      <c r="L453" s="68">
        <f t="shared" si="107"/>
        <v>0</v>
      </c>
      <c r="M453" s="216"/>
      <c r="N453" s="216"/>
      <c r="O453" s="216"/>
      <c r="P453" s="216"/>
    </row>
    <row r="454" spans="2:16" s="37" customFormat="1">
      <c r="B454" s="28">
        <v>4200</v>
      </c>
      <c r="C454" s="110" t="s">
        <v>3</v>
      </c>
      <c r="D454" s="110"/>
      <c r="E454" s="92">
        <v>12455</v>
      </c>
      <c r="F454" s="89"/>
      <c r="G454" s="89"/>
      <c r="H454" s="68">
        <f t="shared" si="106"/>
        <v>12455</v>
      </c>
      <c r="I454" s="92">
        <v>11140</v>
      </c>
      <c r="J454" s="89"/>
      <c r="K454" s="89"/>
      <c r="L454" s="68">
        <f t="shared" si="107"/>
        <v>11140</v>
      </c>
      <c r="M454" s="216"/>
      <c r="N454" s="216"/>
      <c r="O454" s="216"/>
      <c r="P454" s="216"/>
    </row>
    <row r="455" spans="2:16" s="37" customFormat="1" ht="24">
      <c r="B455" s="21"/>
      <c r="C455" s="17">
        <v>4214</v>
      </c>
      <c r="D455" s="16" t="s">
        <v>194</v>
      </c>
      <c r="E455" s="92">
        <v>12455</v>
      </c>
      <c r="F455" s="89"/>
      <c r="G455" s="89"/>
      <c r="H455" s="68">
        <f t="shared" si="106"/>
        <v>12455</v>
      </c>
      <c r="I455" s="92">
        <v>11140</v>
      </c>
      <c r="J455" s="89"/>
      <c r="K455" s="89"/>
      <c r="L455" s="68">
        <f t="shared" si="107"/>
        <v>11140</v>
      </c>
      <c r="M455" s="216"/>
      <c r="N455" s="216"/>
      <c r="O455" s="216"/>
      <c r="P455" s="216"/>
    </row>
    <row r="456" spans="2:16" s="37" customFormat="1" ht="12" customHeight="1">
      <c r="B456" s="28">
        <v>4300</v>
      </c>
      <c r="C456" s="551" t="s">
        <v>4</v>
      </c>
      <c r="D456" s="551"/>
      <c r="E456" s="92"/>
      <c r="F456" s="89"/>
      <c r="G456" s="89"/>
      <c r="H456" s="68">
        <f t="shared" si="106"/>
        <v>0</v>
      </c>
      <c r="I456" s="92"/>
      <c r="J456" s="89"/>
      <c r="K456" s="89"/>
      <c r="L456" s="68">
        <f t="shared" si="107"/>
        <v>0</v>
      </c>
      <c r="M456" s="216"/>
      <c r="N456" s="216"/>
      <c r="O456" s="216"/>
      <c r="P456" s="216"/>
    </row>
    <row r="457" spans="2:16" s="37" customFormat="1" ht="15.75" customHeight="1">
      <c r="B457" s="28">
        <v>4500</v>
      </c>
      <c r="C457" s="548" t="s">
        <v>5</v>
      </c>
      <c r="D457" s="548"/>
      <c r="E457" s="92"/>
      <c r="F457" s="89"/>
      <c r="G457" s="89"/>
      <c r="H457" s="68">
        <f t="shared" si="106"/>
        <v>0</v>
      </c>
      <c r="I457" s="92"/>
      <c r="J457" s="89"/>
      <c r="K457" s="89"/>
      <c r="L457" s="68">
        <f t="shared" si="107"/>
        <v>0</v>
      </c>
      <c r="M457" s="216"/>
      <c r="N457" s="216"/>
      <c r="O457" s="216"/>
      <c r="P457" s="216"/>
    </row>
    <row r="458" spans="2:16" s="37" customFormat="1" ht="12" customHeight="1">
      <c r="B458" s="28">
        <v>4600</v>
      </c>
      <c r="C458" s="760" t="s">
        <v>6</v>
      </c>
      <c r="D458" s="761"/>
      <c r="E458" s="92"/>
      <c r="F458" s="89"/>
      <c r="G458" s="89"/>
      <c r="H458" s="68">
        <f t="shared" si="106"/>
        <v>0</v>
      </c>
      <c r="I458" s="92"/>
      <c r="J458" s="89"/>
      <c r="K458" s="89"/>
      <c r="L458" s="68">
        <f t="shared" si="107"/>
        <v>0</v>
      </c>
      <c r="M458" s="216"/>
      <c r="N458" s="216"/>
      <c r="O458" s="216"/>
      <c r="P458" s="216"/>
    </row>
    <row r="459" spans="2:16" s="37" customFormat="1">
      <c r="B459" s="286" t="s">
        <v>251</v>
      </c>
      <c r="C459" s="549" t="s">
        <v>12</v>
      </c>
      <c r="D459" s="549"/>
      <c r="E459" s="92"/>
      <c r="F459" s="89"/>
      <c r="G459" s="89"/>
      <c r="H459" s="68">
        <f t="shared" si="106"/>
        <v>0</v>
      </c>
      <c r="I459" s="92"/>
      <c r="J459" s="89"/>
      <c r="K459" s="89"/>
      <c r="L459" s="68">
        <f t="shared" si="107"/>
        <v>0</v>
      </c>
      <c r="M459" s="216"/>
      <c r="N459" s="216"/>
      <c r="O459" s="216"/>
      <c r="P459" s="216"/>
    </row>
    <row r="460" spans="2:16" s="37" customFormat="1" ht="12" customHeight="1" thickBot="1">
      <c r="B460" s="32">
        <v>98</v>
      </c>
      <c r="C460" s="550" t="s">
        <v>7</v>
      </c>
      <c r="D460" s="548"/>
      <c r="E460" s="208"/>
      <c r="F460" s="209"/>
      <c r="G460" s="209"/>
      <c r="H460" s="68">
        <f t="shared" si="106"/>
        <v>0</v>
      </c>
      <c r="I460" s="208"/>
      <c r="J460" s="209"/>
      <c r="K460" s="209"/>
      <c r="L460" s="68">
        <f t="shared" si="107"/>
        <v>0</v>
      </c>
      <c r="M460" s="216"/>
      <c r="N460" s="216"/>
      <c r="O460" s="216"/>
      <c r="P460" s="216"/>
    </row>
    <row r="461" spans="2:16" s="37" customFormat="1" ht="12.6" thickBot="1">
      <c r="B461" s="22"/>
      <c r="C461" s="23"/>
      <c r="D461" s="24" t="s">
        <v>70</v>
      </c>
      <c r="E461" s="198">
        <f>SUM(E450+E451+E452+E453+E454+E456+E457+E458+E459+E460)</f>
        <v>12455</v>
      </c>
      <c r="F461" s="199">
        <f t="shared" ref="F461:H461" si="108">SUM(F450+F451+F452+F453+F454+F456+F457+F458+F459+F460)</f>
        <v>0</v>
      </c>
      <c r="G461" s="199">
        <f t="shared" si="108"/>
        <v>0</v>
      </c>
      <c r="H461" s="200">
        <f t="shared" si="108"/>
        <v>12455</v>
      </c>
      <c r="I461" s="198">
        <f>SUM(I450+I451+I452+I453+I454+I456+I457+I458+I459+I460)</f>
        <v>11140</v>
      </c>
      <c r="J461" s="199">
        <f t="shared" ref="J461:L461" si="109">SUM(J450+J451+J452+J453+J454+J456+J457+J458+J459+J460)</f>
        <v>0</v>
      </c>
      <c r="K461" s="199">
        <f t="shared" si="109"/>
        <v>0</v>
      </c>
      <c r="L461" s="200">
        <f t="shared" si="109"/>
        <v>11140</v>
      </c>
      <c r="M461" s="216"/>
      <c r="N461" s="216"/>
      <c r="O461" s="216"/>
      <c r="P461" s="216"/>
    </row>
    <row r="462" spans="2:16" s="37" customFormat="1">
      <c r="B462" s="768" t="s">
        <v>242</v>
      </c>
      <c r="C462" s="768"/>
      <c r="D462" s="768"/>
      <c r="E462" s="36">
        <f t="shared" ref="E462:L462" si="110">SUM(E461+E430+E415+E400+E385+E370+E355+E340+E325+E310)</f>
        <v>1248568</v>
      </c>
      <c r="F462" s="36">
        <f t="shared" si="110"/>
        <v>251210</v>
      </c>
      <c r="G462" s="36">
        <f t="shared" si="110"/>
        <v>6289</v>
      </c>
      <c r="H462" s="36">
        <f t="shared" si="110"/>
        <v>1506067</v>
      </c>
      <c r="I462" s="36">
        <f t="shared" si="110"/>
        <v>984995</v>
      </c>
      <c r="J462" s="36">
        <f t="shared" si="110"/>
        <v>238835</v>
      </c>
      <c r="K462" s="36">
        <f t="shared" si="110"/>
        <v>-7104</v>
      </c>
      <c r="L462" s="36">
        <f t="shared" si="110"/>
        <v>1216726</v>
      </c>
    </row>
    <row r="463" spans="2:16" s="37" customFormat="1" ht="12.6" thickBot="1">
      <c r="B463" s="79"/>
      <c r="C463" s="80"/>
      <c r="D463" s="81"/>
      <c r="E463" s="105"/>
      <c r="F463" s="105"/>
      <c r="G463" s="105"/>
      <c r="H463" s="105"/>
      <c r="I463" s="105"/>
      <c r="J463" s="105"/>
      <c r="K463" s="105"/>
      <c r="L463" s="105"/>
    </row>
    <row r="464" spans="2:16" s="37" customFormat="1" ht="35.25" customHeight="1" thickBot="1">
      <c r="B464" s="18"/>
      <c r="C464" s="192" t="s">
        <v>1</v>
      </c>
      <c r="D464" s="18" t="s">
        <v>14</v>
      </c>
      <c r="E464" s="201" t="s">
        <v>72</v>
      </c>
      <c r="F464" s="202" t="s">
        <v>73</v>
      </c>
      <c r="G464" s="202" t="s">
        <v>71</v>
      </c>
      <c r="H464" s="203" t="s">
        <v>13</v>
      </c>
      <c r="I464" s="201" t="s">
        <v>72</v>
      </c>
      <c r="J464" s="202" t="s">
        <v>73</v>
      </c>
      <c r="K464" s="202" t="s">
        <v>71</v>
      </c>
      <c r="L464" s="203" t="s">
        <v>13</v>
      </c>
    </row>
    <row r="465" spans="2:12" s="37" customFormat="1" ht="19.5" customHeight="1" thickBot="1">
      <c r="B465" s="66" t="s">
        <v>15</v>
      </c>
      <c r="C465" s="19">
        <v>603</v>
      </c>
      <c r="D465" s="20" t="s">
        <v>40</v>
      </c>
      <c r="E465" s="204"/>
      <c r="F465" s="205"/>
      <c r="G465" s="205"/>
      <c r="H465" s="206"/>
      <c r="I465" s="204"/>
      <c r="J465" s="205"/>
      <c r="K465" s="205"/>
      <c r="L465" s="206"/>
    </row>
    <row r="466" spans="2:12" s="37" customFormat="1" ht="12" customHeight="1">
      <c r="B466" s="27" t="s">
        <v>10</v>
      </c>
      <c r="C466" s="762" t="s">
        <v>16</v>
      </c>
      <c r="D466" s="769"/>
      <c r="E466" s="224"/>
      <c r="F466" s="218"/>
      <c r="G466" s="88"/>
      <c r="H466" s="68">
        <f>SUM(E466:G466)</f>
        <v>0</v>
      </c>
      <c r="I466" s="224"/>
      <c r="J466" s="218"/>
      <c r="K466" s="88"/>
      <c r="L466" s="68">
        <f>SUM(I466:K466)</f>
        <v>0</v>
      </c>
    </row>
    <row r="467" spans="2:12" s="37" customFormat="1" ht="12" customHeight="1">
      <c r="B467" s="28">
        <v>1000</v>
      </c>
      <c r="C467" s="552" t="s">
        <v>2</v>
      </c>
      <c r="D467" s="552"/>
      <c r="E467" s="92"/>
      <c r="F467" s="89">
        <v>9933</v>
      </c>
      <c r="G467" s="89"/>
      <c r="H467" s="68">
        <f t="shared" ref="H467:H476" si="111">SUM(E467:G467)</f>
        <v>9933</v>
      </c>
      <c r="I467" s="92"/>
      <c r="J467" s="89">
        <v>6803</v>
      </c>
      <c r="K467" s="89"/>
      <c r="L467" s="68">
        <f t="shared" ref="L467:L476" si="112">SUM(I467:K467)</f>
        <v>6803</v>
      </c>
    </row>
    <row r="468" spans="2:12" s="37" customFormat="1">
      <c r="B468" s="29" t="s">
        <v>191</v>
      </c>
      <c r="C468" s="552" t="s">
        <v>192</v>
      </c>
      <c r="D468" s="552"/>
      <c r="E468" s="92"/>
      <c r="F468" s="89">
        <v>7432</v>
      </c>
      <c r="G468" s="89"/>
      <c r="H468" s="68">
        <f t="shared" si="111"/>
        <v>7432</v>
      </c>
      <c r="I468" s="92"/>
      <c r="J468" s="89">
        <v>7432</v>
      </c>
      <c r="K468" s="89"/>
      <c r="L468" s="68">
        <f t="shared" si="112"/>
        <v>7432</v>
      </c>
    </row>
    <row r="469" spans="2:12" s="37" customFormat="1">
      <c r="B469" s="30" t="s">
        <v>28</v>
      </c>
      <c r="C469" s="548" t="s">
        <v>193</v>
      </c>
      <c r="D469" s="548"/>
      <c r="E469" s="92"/>
      <c r="F469" s="89"/>
      <c r="G469" s="89"/>
      <c r="H469" s="68">
        <f t="shared" si="111"/>
        <v>0</v>
      </c>
      <c r="I469" s="92"/>
      <c r="J469" s="89"/>
      <c r="K469" s="89"/>
      <c r="L469" s="68">
        <f t="shared" si="112"/>
        <v>0</v>
      </c>
    </row>
    <row r="470" spans="2:12" s="37" customFormat="1">
      <c r="B470" s="28">
        <v>4200</v>
      </c>
      <c r="C470" s="548" t="s">
        <v>3</v>
      </c>
      <c r="D470" s="548"/>
      <c r="E470" s="92"/>
      <c r="F470" s="89"/>
      <c r="G470" s="89"/>
      <c r="H470" s="68">
        <f t="shared" si="111"/>
        <v>0</v>
      </c>
      <c r="I470" s="92"/>
      <c r="J470" s="89"/>
      <c r="K470" s="89"/>
      <c r="L470" s="68">
        <f t="shared" si="112"/>
        <v>0</v>
      </c>
    </row>
    <row r="471" spans="2:12" s="37" customFormat="1" ht="24">
      <c r="B471" s="21"/>
      <c r="C471" s="17">
        <v>4214</v>
      </c>
      <c r="D471" s="16" t="s">
        <v>194</v>
      </c>
      <c r="E471" s="92"/>
      <c r="F471" s="89"/>
      <c r="G471" s="89"/>
      <c r="H471" s="68">
        <f t="shared" si="111"/>
        <v>0</v>
      </c>
      <c r="I471" s="92"/>
      <c r="J471" s="89"/>
      <c r="K471" s="89"/>
      <c r="L471" s="68">
        <f t="shared" si="112"/>
        <v>0</v>
      </c>
    </row>
    <row r="472" spans="2:12" s="37" customFormat="1" ht="19.5" customHeight="1">
      <c r="B472" s="28">
        <v>4300</v>
      </c>
      <c r="C472" s="551" t="s">
        <v>4</v>
      </c>
      <c r="D472" s="551"/>
      <c r="E472" s="92"/>
      <c r="F472" s="89"/>
      <c r="G472" s="89"/>
      <c r="H472" s="68">
        <f t="shared" si="111"/>
        <v>0</v>
      </c>
      <c r="I472" s="92"/>
      <c r="J472" s="89"/>
      <c r="K472" s="89"/>
      <c r="L472" s="68">
        <f t="shared" si="112"/>
        <v>0</v>
      </c>
    </row>
    <row r="473" spans="2:12" s="37" customFormat="1">
      <c r="B473" s="28">
        <v>4500</v>
      </c>
      <c r="C473" s="548" t="s">
        <v>5</v>
      </c>
      <c r="D473" s="548"/>
      <c r="E473" s="92"/>
      <c r="F473" s="89"/>
      <c r="G473" s="89"/>
      <c r="H473" s="68">
        <f t="shared" si="111"/>
        <v>0</v>
      </c>
      <c r="I473" s="92"/>
      <c r="J473" s="89"/>
      <c r="K473" s="89"/>
      <c r="L473" s="68">
        <f t="shared" si="112"/>
        <v>0</v>
      </c>
    </row>
    <row r="474" spans="2:12" s="37" customFormat="1" ht="12" customHeight="1">
      <c r="B474" s="28">
        <v>4600</v>
      </c>
      <c r="C474" s="760" t="s">
        <v>6</v>
      </c>
      <c r="D474" s="761"/>
      <c r="E474" s="92"/>
      <c r="F474" s="89"/>
      <c r="G474" s="89"/>
      <c r="H474" s="68">
        <f t="shared" si="111"/>
        <v>0</v>
      </c>
      <c r="I474" s="92"/>
      <c r="J474" s="89"/>
      <c r="K474" s="89"/>
      <c r="L474" s="68">
        <f t="shared" si="112"/>
        <v>0</v>
      </c>
    </row>
    <row r="475" spans="2:12" s="37" customFormat="1" ht="12" customHeight="1">
      <c r="B475" s="286" t="s">
        <v>251</v>
      </c>
      <c r="C475" s="549" t="s">
        <v>12</v>
      </c>
      <c r="D475" s="549"/>
      <c r="E475" s="92"/>
      <c r="F475" s="89">
        <v>1149264</v>
      </c>
      <c r="G475" s="89"/>
      <c r="H475" s="68">
        <f t="shared" si="111"/>
        <v>1149264</v>
      </c>
      <c r="I475" s="92"/>
      <c r="J475" s="89">
        <v>1092337</v>
      </c>
      <c r="K475" s="89"/>
      <c r="L475" s="68">
        <f t="shared" si="112"/>
        <v>1092337</v>
      </c>
    </row>
    <row r="476" spans="2:12" s="37" customFormat="1" ht="12.6" thickBot="1">
      <c r="B476" s="32">
        <v>98</v>
      </c>
      <c r="C476" s="550" t="s">
        <v>7</v>
      </c>
      <c r="D476" s="548"/>
      <c r="E476" s="208"/>
      <c r="F476" s="209"/>
      <c r="G476" s="209"/>
      <c r="H476" s="68">
        <f t="shared" si="111"/>
        <v>0</v>
      </c>
      <c r="I476" s="208"/>
      <c r="J476" s="209"/>
      <c r="K476" s="209"/>
      <c r="L476" s="68">
        <f t="shared" si="112"/>
        <v>0</v>
      </c>
    </row>
    <row r="477" spans="2:12" s="37" customFormat="1" ht="12.6" thickBot="1">
      <c r="B477" s="22"/>
      <c r="C477" s="23"/>
      <c r="D477" s="24" t="s">
        <v>70</v>
      </c>
      <c r="E477" s="198">
        <f>SUM(E466+E467+E468+E469+E470+E472+E473+E474+E475+E476)</f>
        <v>0</v>
      </c>
      <c r="F477" s="199">
        <f t="shared" ref="F477:H477" si="113">SUM(F466+F467+F468+F469+F470+F472+F473+F474+F475+F476)</f>
        <v>1166629</v>
      </c>
      <c r="G477" s="199">
        <f t="shared" si="113"/>
        <v>0</v>
      </c>
      <c r="H477" s="200">
        <f t="shared" si="113"/>
        <v>1166629</v>
      </c>
      <c r="I477" s="198">
        <f>SUM(I466+I467+I468+I469+I470+I472+I473+I474+I475+I476)</f>
        <v>0</v>
      </c>
      <c r="J477" s="199">
        <f t="shared" ref="J477:L477" si="114">SUM(J466+J467+J468+J469+J470+J472+J473+J474+J475+J476)</f>
        <v>1106572</v>
      </c>
      <c r="K477" s="199">
        <f t="shared" si="114"/>
        <v>0</v>
      </c>
      <c r="L477" s="200">
        <f t="shared" si="114"/>
        <v>1106572</v>
      </c>
    </row>
    <row r="478" spans="2:12" s="37" customFormat="1" ht="12.6" thickBot="1">
      <c r="B478" s="82"/>
      <c r="C478" s="75"/>
      <c r="D478" s="82"/>
      <c r="E478" s="232"/>
      <c r="F478" s="232"/>
      <c r="G478" s="233"/>
      <c r="H478" s="233"/>
      <c r="I478" s="232"/>
      <c r="J478" s="232"/>
      <c r="K478" s="233"/>
      <c r="L478" s="233"/>
    </row>
    <row r="479" spans="2:12" s="37" customFormat="1" ht="38.25" customHeight="1" thickBot="1">
      <c r="B479" s="18"/>
      <c r="C479" s="192" t="s">
        <v>1</v>
      </c>
      <c r="D479" s="18" t="s">
        <v>14</v>
      </c>
      <c r="E479" s="201" t="s">
        <v>72</v>
      </c>
      <c r="F479" s="202" t="s">
        <v>73</v>
      </c>
      <c r="G479" s="202" t="s">
        <v>71</v>
      </c>
      <c r="H479" s="203" t="s">
        <v>13</v>
      </c>
      <c r="I479" s="201" t="s">
        <v>72</v>
      </c>
      <c r="J479" s="202" t="s">
        <v>73</v>
      </c>
      <c r="K479" s="202" t="s">
        <v>71</v>
      </c>
      <c r="L479" s="203" t="s">
        <v>13</v>
      </c>
    </row>
    <row r="480" spans="2:12" s="37" customFormat="1" ht="13.5" customHeight="1" thickBot="1">
      <c r="B480" s="66" t="s">
        <v>15</v>
      </c>
      <c r="C480" s="19">
        <v>604</v>
      </c>
      <c r="D480" s="20" t="s">
        <v>41</v>
      </c>
      <c r="E480" s="204"/>
      <c r="F480" s="205"/>
      <c r="G480" s="205"/>
      <c r="H480" s="206"/>
      <c r="I480" s="204"/>
      <c r="J480" s="205"/>
      <c r="K480" s="205"/>
      <c r="L480" s="206"/>
    </row>
    <row r="481" spans="2:12" s="37" customFormat="1">
      <c r="B481" s="27" t="s">
        <v>10</v>
      </c>
      <c r="C481" s="762" t="s">
        <v>16</v>
      </c>
      <c r="D481" s="762"/>
      <c r="E481" s="224"/>
      <c r="F481" s="218">
        <v>22430</v>
      </c>
      <c r="G481" s="88"/>
      <c r="H481" s="68">
        <f>SUM(E481:G481)</f>
        <v>22430</v>
      </c>
      <c r="I481" s="224"/>
      <c r="J481" s="218">
        <v>21718</v>
      </c>
      <c r="K481" s="88"/>
      <c r="L481" s="68">
        <f>SUM(I481:K481)</f>
        <v>21718</v>
      </c>
    </row>
    <row r="482" spans="2:12" s="37" customFormat="1" ht="12" customHeight="1">
      <c r="B482" s="28">
        <v>1000</v>
      </c>
      <c r="C482" s="190" t="s">
        <v>2</v>
      </c>
      <c r="D482" s="190"/>
      <c r="E482" s="92"/>
      <c r="F482" s="89">
        <v>201841</v>
      </c>
      <c r="G482" s="89"/>
      <c r="H482" s="68">
        <f t="shared" ref="H482:H492" si="115">SUM(E482:G482)</f>
        <v>201841</v>
      </c>
      <c r="I482" s="92"/>
      <c r="J482" s="89">
        <v>201766</v>
      </c>
      <c r="K482" s="89"/>
      <c r="L482" s="68">
        <f t="shared" ref="L482:L492" si="116">SUM(I482:K482)</f>
        <v>201766</v>
      </c>
    </row>
    <row r="483" spans="2:12" s="37" customFormat="1">
      <c r="B483" s="29" t="s">
        <v>191</v>
      </c>
      <c r="C483" s="190" t="s">
        <v>192</v>
      </c>
      <c r="D483" s="190"/>
      <c r="E483" s="92"/>
      <c r="F483" s="89">
        <v>920</v>
      </c>
      <c r="G483" s="89"/>
      <c r="H483" s="68">
        <f t="shared" si="115"/>
        <v>920</v>
      </c>
      <c r="I483" s="92"/>
      <c r="J483" s="89">
        <v>840</v>
      </c>
      <c r="K483" s="89"/>
      <c r="L483" s="68">
        <f t="shared" si="116"/>
        <v>840</v>
      </c>
    </row>
    <row r="484" spans="2:12" s="37" customFormat="1">
      <c r="B484" s="30" t="s">
        <v>28</v>
      </c>
      <c r="C484" s="191" t="s">
        <v>193</v>
      </c>
      <c r="D484" s="191"/>
      <c r="E484" s="92"/>
      <c r="F484" s="89"/>
      <c r="G484" s="89"/>
      <c r="H484" s="68">
        <f t="shared" si="115"/>
        <v>0</v>
      </c>
      <c r="I484" s="92"/>
      <c r="J484" s="89"/>
      <c r="K484" s="89"/>
      <c r="L484" s="68">
        <f t="shared" si="116"/>
        <v>0</v>
      </c>
    </row>
    <row r="485" spans="2:12" s="37" customFormat="1">
      <c r="B485" s="28">
        <v>4200</v>
      </c>
      <c r="C485" s="191" t="s">
        <v>3</v>
      </c>
      <c r="D485" s="191"/>
      <c r="E485" s="92"/>
      <c r="F485" s="89"/>
      <c r="G485" s="89"/>
      <c r="H485" s="68">
        <f t="shared" si="115"/>
        <v>0</v>
      </c>
      <c r="I485" s="92"/>
      <c r="J485" s="89"/>
      <c r="K485" s="89"/>
      <c r="L485" s="68">
        <f t="shared" si="116"/>
        <v>0</v>
      </c>
    </row>
    <row r="486" spans="2:12" s="37" customFormat="1" ht="24">
      <c r="B486" s="21"/>
      <c r="C486" s="17">
        <v>4214</v>
      </c>
      <c r="D486" s="16" t="s">
        <v>194</v>
      </c>
      <c r="E486" s="92"/>
      <c r="F486" s="89"/>
      <c r="G486" s="89"/>
      <c r="H486" s="68">
        <f t="shared" si="115"/>
        <v>0</v>
      </c>
      <c r="I486" s="92"/>
      <c r="J486" s="89"/>
      <c r="K486" s="89"/>
      <c r="L486" s="68">
        <f t="shared" si="116"/>
        <v>0</v>
      </c>
    </row>
    <row r="487" spans="2:12" s="37" customFormat="1" ht="16.5" customHeight="1">
      <c r="B487" s="28">
        <v>4300</v>
      </c>
      <c r="C487" s="194" t="s">
        <v>4</v>
      </c>
      <c r="D487" s="194"/>
      <c r="E487" s="92"/>
      <c r="F487" s="89"/>
      <c r="G487" s="89"/>
      <c r="H487" s="68">
        <f t="shared" si="115"/>
        <v>0</v>
      </c>
      <c r="I487" s="92"/>
      <c r="J487" s="89"/>
      <c r="K487" s="89"/>
      <c r="L487" s="68">
        <f t="shared" si="116"/>
        <v>0</v>
      </c>
    </row>
    <row r="488" spans="2:12" s="37" customFormat="1">
      <c r="B488" s="28">
        <v>4500</v>
      </c>
      <c r="C488" s="191" t="s">
        <v>5</v>
      </c>
      <c r="D488" s="191"/>
      <c r="E488" s="92"/>
      <c r="F488" s="89"/>
      <c r="G488" s="89"/>
      <c r="H488" s="68">
        <f t="shared" si="115"/>
        <v>0</v>
      </c>
      <c r="I488" s="92"/>
      <c r="J488" s="89"/>
      <c r="K488" s="89"/>
      <c r="L488" s="68">
        <f t="shared" si="116"/>
        <v>0</v>
      </c>
    </row>
    <row r="489" spans="2:12" s="37" customFormat="1">
      <c r="B489" s="28">
        <v>4600</v>
      </c>
      <c r="C489" s="760" t="s">
        <v>6</v>
      </c>
      <c r="D489" s="760"/>
      <c r="E489" s="92"/>
      <c r="F489" s="89"/>
      <c r="G489" s="89"/>
      <c r="H489" s="68">
        <f t="shared" si="115"/>
        <v>0</v>
      </c>
      <c r="I489" s="92"/>
      <c r="J489" s="89"/>
      <c r="K489" s="89"/>
      <c r="L489" s="68">
        <f t="shared" si="116"/>
        <v>0</v>
      </c>
    </row>
    <row r="490" spans="2:12" s="37" customFormat="1" ht="12" customHeight="1">
      <c r="B490" s="286" t="s">
        <v>251</v>
      </c>
      <c r="C490" s="242" t="s">
        <v>12</v>
      </c>
      <c r="D490" s="242"/>
      <c r="E490" s="92"/>
      <c r="F490" s="89">
        <v>20800</v>
      </c>
      <c r="G490" s="89"/>
      <c r="H490" s="68">
        <f t="shared" si="115"/>
        <v>20800</v>
      </c>
      <c r="I490" s="92"/>
      <c r="J490" s="89"/>
      <c r="K490" s="89"/>
      <c r="L490" s="68">
        <f t="shared" si="116"/>
        <v>0</v>
      </c>
    </row>
    <row r="491" spans="2:12" s="37" customFormat="1" ht="12.6" thickBot="1">
      <c r="B491" s="32">
        <v>98</v>
      </c>
      <c r="C491" s="193" t="s">
        <v>7</v>
      </c>
      <c r="D491" s="191"/>
      <c r="E491" s="208"/>
      <c r="F491" s="209"/>
      <c r="G491" s="209"/>
      <c r="H491" s="68">
        <f t="shared" si="115"/>
        <v>0</v>
      </c>
      <c r="I491" s="208"/>
      <c r="J491" s="209"/>
      <c r="K491" s="209"/>
      <c r="L491" s="68">
        <f t="shared" si="116"/>
        <v>0</v>
      </c>
    </row>
    <row r="492" spans="2:12" s="37" customFormat="1" ht="12.6" thickBot="1">
      <c r="B492" s="22"/>
      <c r="C492" s="23"/>
      <c r="D492" s="24" t="s">
        <v>70</v>
      </c>
      <c r="E492" s="198">
        <f>SUM(E481+E482+E483+E484+E485+E487+E488+E489+E490+E491)</f>
        <v>0</v>
      </c>
      <c r="F492" s="199">
        <f t="shared" ref="F492:G492" si="117">SUM(F481+F482+F483+F484+F485+F487+F488+F489+F490+F491)</f>
        <v>245991</v>
      </c>
      <c r="G492" s="199">
        <f t="shared" si="117"/>
        <v>0</v>
      </c>
      <c r="H492" s="210">
        <f t="shared" si="115"/>
        <v>245991</v>
      </c>
      <c r="I492" s="198">
        <f>SUM(I481+I482+I483+I484+I485+I487+I488+I489+I490+I491)</f>
        <v>0</v>
      </c>
      <c r="J492" s="199">
        <f t="shared" ref="J492:K492" si="118">SUM(J481+J482+J483+J484+J485+J487+J488+J489+J490+J491)</f>
        <v>224324</v>
      </c>
      <c r="K492" s="199">
        <f t="shared" si="118"/>
        <v>0</v>
      </c>
      <c r="L492" s="210">
        <f t="shared" si="116"/>
        <v>224324</v>
      </c>
    </row>
    <row r="493" spans="2:12" s="37" customFormat="1" ht="12.6" thickBot="1">
      <c r="B493" s="33"/>
      <c r="C493" s="34"/>
      <c r="D493" s="35"/>
      <c r="E493" s="36"/>
      <c r="F493" s="36"/>
      <c r="G493" s="36"/>
      <c r="H493" s="36"/>
      <c r="I493" s="36"/>
      <c r="J493" s="36"/>
      <c r="K493" s="36"/>
      <c r="L493" s="36"/>
    </row>
    <row r="494" spans="2:12" s="37" customFormat="1" ht="39.75" customHeight="1" thickBot="1">
      <c r="B494" s="18"/>
      <c r="C494" s="192" t="s">
        <v>1</v>
      </c>
      <c r="D494" s="18" t="s">
        <v>14</v>
      </c>
      <c r="E494" s="201" t="s">
        <v>72</v>
      </c>
      <c r="F494" s="202" t="s">
        <v>73</v>
      </c>
      <c r="G494" s="202" t="s">
        <v>71</v>
      </c>
      <c r="H494" s="203" t="s">
        <v>13</v>
      </c>
      <c r="I494" s="201" t="s">
        <v>72</v>
      </c>
      <c r="J494" s="202" t="s">
        <v>73</v>
      </c>
      <c r="K494" s="202" t="s">
        <v>71</v>
      </c>
      <c r="L494" s="203" t="s">
        <v>13</v>
      </c>
    </row>
    <row r="495" spans="2:12" s="37" customFormat="1" ht="16.5" customHeight="1" thickBot="1">
      <c r="B495" s="66" t="s">
        <v>15</v>
      </c>
      <c r="C495" s="19">
        <v>606</v>
      </c>
      <c r="D495" s="20" t="s">
        <v>42</v>
      </c>
      <c r="E495" s="204"/>
      <c r="F495" s="205"/>
      <c r="G495" s="205"/>
      <c r="H495" s="206"/>
      <c r="I495" s="204"/>
      <c r="J495" s="205"/>
      <c r="K495" s="205"/>
      <c r="L495" s="206"/>
    </row>
    <row r="496" spans="2:12" s="37" customFormat="1">
      <c r="B496" s="27" t="s">
        <v>10</v>
      </c>
      <c r="C496" s="762" t="s">
        <v>16</v>
      </c>
      <c r="D496" s="762"/>
      <c r="E496" s="224"/>
      <c r="F496" s="218"/>
      <c r="G496" s="88"/>
      <c r="H496" s="68">
        <f>SUM(E496:G496)</f>
        <v>0</v>
      </c>
      <c r="I496" s="224"/>
      <c r="J496" s="218"/>
      <c r="K496" s="88"/>
      <c r="L496" s="68">
        <f>SUM(I496:K496)</f>
        <v>0</v>
      </c>
    </row>
    <row r="497" spans="2:12" s="37" customFormat="1" ht="12" customHeight="1">
      <c r="B497" s="28">
        <v>1000</v>
      </c>
      <c r="C497" s="190" t="s">
        <v>2</v>
      </c>
      <c r="D497" s="190"/>
      <c r="E497" s="92"/>
      <c r="F497" s="89">
        <v>200600</v>
      </c>
      <c r="G497" s="89"/>
      <c r="H497" s="68">
        <f t="shared" ref="H497:H506" si="119">SUM(E497:G497)</f>
        <v>200600</v>
      </c>
      <c r="I497" s="92"/>
      <c r="J497" s="89">
        <v>68338</v>
      </c>
      <c r="K497" s="89"/>
      <c r="L497" s="68">
        <f t="shared" ref="L497:L506" si="120">SUM(I497:K497)</f>
        <v>68338</v>
      </c>
    </row>
    <row r="498" spans="2:12" s="37" customFormat="1">
      <c r="B498" s="29" t="s">
        <v>191</v>
      </c>
      <c r="C498" s="190" t="s">
        <v>192</v>
      </c>
      <c r="D498" s="190"/>
      <c r="E498" s="92"/>
      <c r="F498" s="89"/>
      <c r="G498" s="89"/>
      <c r="H498" s="68">
        <f t="shared" si="119"/>
        <v>0</v>
      </c>
      <c r="I498" s="92"/>
      <c r="J498" s="89"/>
      <c r="K498" s="89"/>
      <c r="L498" s="68">
        <f t="shared" si="120"/>
        <v>0</v>
      </c>
    </row>
    <row r="499" spans="2:12" s="37" customFormat="1">
      <c r="B499" s="30" t="s">
        <v>28</v>
      </c>
      <c r="C499" s="191" t="s">
        <v>193</v>
      </c>
      <c r="D499" s="191"/>
      <c r="E499" s="92"/>
      <c r="F499" s="89"/>
      <c r="G499" s="89"/>
      <c r="H499" s="68">
        <f t="shared" si="119"/>
        <v>0</v>
      </c>
      <c r="I499" s="92"/>
      <c r="J499" s="89"/>
      <c r="K499" s="89"/>
      <c r="L499" s="68">
        <f t="shared" si="120"/>
        <v>0</v>
      </c>
    </row>
    <row r="500" spans="2:12" s="37" customFormat="1">
      <c r="B500" s="28">
        <v>4200</v>
      </c>
      <c r="C500" s="191" t="s">
        <v>3</v>
      </c>
      <c r="D500" s="191"/>
      <c r="E500" s="92"/>
      <c r="F500" s="89"/>
      <c r="G500" s="89"/>
      <c r="H500" s="68">
        <f t="shared" si="119"/>
        <v>0</v>
      </c>
      <c r="I500" s="92"/>
      <c r="J500" s="89"/>
      <c r="K500" s="89"/>
      <c r="L500" s="68">
        <f t="shared" si="120"/>
        <v>0</v>
      </c>
    </row>
    <row r="501" spans="2:12" s="37" customFormat="1" ht="24">
      <c r="B501" s="21"/>
      <c r="C501" s="17">
        <v>4214</v>
      </c>
      <c r="D501" s="16" t="s">
        <v>194</v>
      </c>
      <c r="E501" s="92"/>
      <c r="F501" s="89"/>
      <c r="G501" s="89"/>
      <c r="H501" s="68">
        <f t="shared" si="119"/>
        <v>0</v>
      </c>
      <c r="I501" s="92"/>
      <c r="J501" s="89"/>
      <c r="K501" s="89"/>
      <c r="L501" s="68">
        <f t="shared" si="120"/>
        <v>0</v>
      </c>
    </row>
    <row r="502" spans="2:12" s="37" customFormat="1" ht="21.75" customHeight="1">
      <c r="B502" s="28">
        <v>4300</v>
      </c>
      <c r="C502" s="194" t="s">
        <v>4</v>
      </c>
      <c r="D502" s="194"/>
      <c r="E502" s="92"/>
      <c r="F502" s="89"/>
      <c r="G502" s="89"/>
      <c r="H502" s="68">
        <f t="shared" si="119"/>
        <v>0</v>
      </c>
      <c r="I502" s="92"/>
      <c r="J502" s="89"/>
      <c r="K502" s="89"/>
      <c r="L502" s="68">
        <f t="shared" si="120"/>
        <v>0</v>
      </c>
    </row>
    <row r="503" spans="2:12" s="37" customFormat="1">
      <c r="B503" s="28">
        <v>4500</v>
      </c>
      <c r="C503" s="191" t="s">
        <v>5</v>
      </c>
      <c r="D503" s="191"/>
      <c r="E503" s="92"/>
      <c r="F503" s="89"/>
      <c r="G503" s="89"/>
      <c r="H503" s="68">
        <f t="shared" si="119"/>
        <v>0</v>
      </c>
      <c r="I503" s="92"/>
      <c r="J503" s="89"/>
      <c r="K503" s="89"/>
      <c r="L503" s="68">
        <f t="shared" si="120"/>
        <v>0</v>
      </c>
    </row>
    <row r="504" spans="2:12" s="37" customFormat="1">
      <c r="B504" s="28">
        <v>4600</v>
      </c>
      <c r="C504" s="760" t="s">
        <v>6</v>
      </c>
      <c r="D504" s="760"/>
      <c r="E504" s="92"/>
      <c r="F504" s="89"/>
      <c r="G504" s="89"/>
      <c r="H504" s="68">
        <f t="shared" si="119"/>
        <v>0</v>
      </c>
      <c r="I504" s="92"/>
      <c r="J504" s="89"/>
      <c r="K504" s="89"/>
      <c r="L504" s="68">
        <f t="shared" si="120"/>
        <v>0</v>
      </c>
    </row>
    <row r="505" spans="2:12" s="37" customFormat="1" ht="12" customHeight="1">
      <c r="B505" s="286" t="s">
        <v>251</v>
      </c>
      <c r="C505" s="242" t="s">
        <v>12</v>
      </c>
      <c r="D505" s="242"/>
      <c r="E505" s="92"/>
      <c r="F505" s="89">
        <v>1887425</v>
      </c>
      <c r="G505" s="89"/>
      <c r="H505" s="68">
        <f t="shared" si="119"/>
        <v>1887425</v>
      </c>
      <c r="I505" s="92"/>
      <c r="J505" s="89">
        <v>220420</v>
      </c>
      <c r="K505" s="89"/>
      <c r="L505" s="68">
        <f t="shared" si="120"/>
        <v>220420</v>
      </c>
    </row>
    <row r="506" spans="2:12" s="37" customFormat="1" ht="12.6" thickBot="1">
      <c r="B506" s="32">
        <v>98</v>
      </c>
      <c r="C506" s="193" t="s">
        <v>7</v>
      </c>
      <c r="D506" s="191"/>
      <c r="E506" s="208"/>
      <c r="F506" s="209"/>
      <c r="G506" s="209"/>
      <c r="H506" s="68">
        <f t="shared" si="119"/>
        <v>0</v>
      </c>
      <c r="I506" s="208"/>
      <c r="J506" s="209"/>
      <c r="K506" s="209"/>
      <c r="L506" s="68">
        <f t="shared" si="120"/>
        <v>0</v>
      </c>
    </row>
    <row r="507" spans="2:12" s="37" customFormat="1" ht="12.6" thickBot="1">
      <c r="B507" s="22"/>
      <c r="C507" s="23"/>
      <c r="D507" s="24" t="s">
        <v>69</v>
      </c>
      <c r="E507" s="198">
        <f>SUM(E496+E497+E498+E499+E500+E502+E503+E504+E505+E506)</f>
        <v>0</v>
      </c>
      <c r="F507" s="199">
        <f t="shared" ref="F507:H507" si="121">SUM(F496+F497+F498+F499+F500+F502+F503+F504+F505+F506)</f>
        <v>2088025</v>
      </c>
      <c r="G507" s="199">
        <f t="shared" si="121"/>
        <v>0</v>
      </c>
      <c r="H507" s="200">
        <f t="shared" si="121"/>
        <v>2088025</v>
      </c>
      <c r="I507" s="198">
        <f>SUM(I496+I497+I498+I499+I500+I502+I503+I504+I505+I506)</f>
        <v>0</v>
      </c>
      <c r="J507" s="199">
        <f t="shared" ref="J507:L507" si="122">SUM(J496+J497+J498+J499+J500+J502+J503+J504+J505+J506)</f>
        <v>288758</v>
      </c>
      <c r="K507" s="199">
        <f t="shared" si="122"/>
        <v>0</v>
      </c>
      <c r="L507" s="200">
        <f t="shared" si="122"/>
        <v>288758</v>
      </c>
    </row>
    <row r="508" spans="2:12" s="37" customFormat="1">
      <c r="B508" s="33"/>
      <c r="C508" s="34"/>
      <c r="D508" s="35"/>
      <c r="E508" s="36"/>
      <c r="F508" s="36"/>
      <c r="G508" s="36"/>
      <c r="H508" s="36"/>
      <c r="I508" s="36"/>
      <c r="J508" s="36"/>
      <c r="K508" s="36"/>
      <c r="L508" s="36"/>
    </row>
    <row r="509" spans="2:12" s="37" customFormat="1" ht="12.6" thickBot="1">
      <c r="B509" s="33"/>
      <c r="C509" s="34"/>
      <c r="D509" s="35"/>
      <c r="E509" s="36"/>
      <c r="F509" s="36"/>
      <c r="G509" s="36"/>
      <c r="H509" s="36"/>
      <c r="I509" s="36"/>
      <c r="J509" s="36"/>
      <c r="K509" s="36"/>
      <c r="L509" s="36"/>
    </row>
    <row r="510" spans="2:12" s="37" customFormat="1" ht="33.75" customHeight="1" thickBot="1">
      <c r="B510" s="18"/>
      <c r="C510" s="192" t="s">
        <v>1</v>
      </c>
      <c r="D510" s="18" t="s">
        <v>14</v>
      </c>
      <c r="E510" s="201" t="s">
        <v>72</v>
      </c>
      <c r="F510" s="202" t="s">
        <v>73</v>
      </c>
      <c r="G510" s="202" t="s">
        <v>71</v>
      </c>
      <c r="H510" s="203" t="s">
        <v>13</v>
      </c>
      <c r="I510" s="201" t="s">
        <v>72</v>
      </c>
      <c r="J510" s="202" t="s">
        <v>73</v>
      </c>
      <c r="K510" s="202" t="s">
        <v>71</v>
      </c>
      <c r="L510" s="203" t="s">
        <v>13</v>
      </c>
    </row>
    <row r="511" spans="2:12" s="37" customFormat="1" ht="21" customHeight="1" thickBot="1">
      <c r="B511" s="66" t="s">
        <v>15</v>
      </c>
      <c r="C511" s="19">
        <v>619</v>
      </c>
      <c r="D511" s="20" t="s">
        <v>43</v>
      </c>
      <c r="E511" s="204"/>
      <c r="F511" s="205"/>
      <c r="G511" s="205"/>
      <c r="H511" s="206"/>
      <c r="I511" s="204"/>
      <c r="J511" s="205"/>
      <c r="K511" s="205"/>
      <c r="L511" s="206"/>
    </row>
    <row r="512" spans="2:12" s="37" customFormat="1">
      <c r="B512" s="27" t="s">
        <v>10</v>
      </c>
      <c r="C512" s="762" t="s">
        <v>16</v>
      </c>
      <c r="D512" s="762"/>
      <c r="E512" s="224"/>
      <c r="F512" s="218">
        <v>187548</v>
      </c>
      <c r="G512" s="88"/>
      <c r="H512" s="68">
        <f>SUM(E512:G512)</f>
        <v>187548</v>
      </c>
      <c r="I512" s="224"/>
      <c r="J512" s="218">
        <v>161162</v>
      </c>
      <c r="K512" s="88"/>
      <c r="L512" s="68">
        <f>SUM(I512:K512)</f>
        <v>161162</v>
      </c>
    </row>
    <row r="513" spans="2:12" s="37" customFormat="1" ht="12" customHeight="1">
      <c r="B513" s="28">
        <v>1000</v>
      </c>
      <c r="C513" s="190" t="s">
        <v>2</v>
      </c>
      <c r="D513" s="190"/>
      <c r="E513" s="92"/>
      <c r="F513" s="89">
        <v>238976</v>
      </c>
      <c r="G513" s="89"/>
      <c r="H513" s="68">
        <f t="shared" ref="H513:H522" si="123">SUM(E513:G513)</f>
        <v>238976</v>
      </c>
      <c r="I513" s="92"/>
      <c r="J513" s="89">
        <v>235989</v>
      </c>
      <c r="K513" s="89"/>
      <c r="L513" s="68">
        <f t="shared" ref="L513:L522" si="124">SUM(I513:K513)</f>
        <v>235989</v>
      </c>
    </row>
    <row r="514" spans="2:12" s="37" customFormat="1">
      <c r="B514" s="29" t="s">
        <v>191</v>
      </c>
      <c r="C514" s="190" t="s">
        <v>192</v>
      </c>
      <c r="D514" s="190"/>
      <c r="E514" s="92"/>
      <c r="F514" s="89">
        <v>4000</v>
      </c>
      <c r="G514" s="89"/>
      <c r="H514" s="68">
        <f t="shared" si="123"/>
        <v>4000</v>
      </c>
      <c r="I514" s="92"/>
      <c r="J514" s="89">
        <v>2625</v>
      </c>
      <c r="K514" s="89"/>
      <c r="L514" s="68">
        <f t="shared" si="124"/>
        <v>2625</v>
      </c>
    </row>
    <row r="515" spans="2:12" s="37" customFormat="1">
      <c r="B515" s="30" t="s">
        <v>28</v>
      </c>
      <c r="C515" s="191" t="s">
        <v>193</v>
      </c>
      <c r="D515" s="191"/>
      <c r="E515" s="92"/>
      <c r="F515" s="89"/>
      <c r="G515" s="89"/>
      <c r="H515" s="68">
        <f t="shared" si="123"/>
        <v>0</v>
      </c>
      <c r="I515" s="92"/>
      <c r="J515" s="89"/>
      <c r="K515" s="89"/>
      <c r="L515" s="68">
        <f t="shared" si="124"/>
        <v>0</v>
      </c>
    </row>
    <row r="516" spans="2:12" s="37" customFormat="1">
      <c r="B516" s="28">
        <v>4200</v>
      </c>
      <c r="C516" s="191" t="s">
        <v>3</v>
      </c>
      <c r="D516" s="191"/>
      <c r="E516" s="92"/>
      <c r="F516" s="89"/>
      <c r="G516" s="89"/>
      <c r="H516" s="68">
        <f t="shared" si="123"/>
        <v>0</v>
      </c>
      <c r="I516" s="92"/>
      <c r="J516" s="89"/>
      <c r="K516" s="89"/>
      <c r="L516" s="68">
        <f t="shared" si="124"/>
        <v>0</v>
      </c>
    </row>
    <row r="517" spans="2:12" s="37" customFormat="1" ht="24">
      <c r="B517" s="21"/>
      <c r="C517" s="17">
        <v>4214</v>
      </c>
      <c r="D517" s="16" t="s">
        <v>194</v>
      </c>
      <c r="E517" s="92"/>
      <c r="F517" s="89"/>
      <c r="G517" s="89"/>
      <c r="H517" s="68">
        <f t="shared" si="123"/>
        <v>0</v>
      </c>
      <c r="I517" s="92"/>
      <c r="J517" s="89"/>
      <c r="K517" s="89"/>
      <c r="L517" s="68">
        <f t="shared" si="124"/>
        <v>0</v>
      </c>
    </row>
    <row r="518" spans="2:12" s="37" customFormat="1" ht="19.5" customHeight="1">
      <c r="B518" s="28">
        <v>4300</v>
      </c>
      <c r="C518" s="194" t="s">
        <v>4</v>
      </c>
      <c r="D518" s="194"/>
      <c r="E518" s="92"/>
      <c r="F518" s="89"/>
      <c r="G518" s="89"/>
      <c r="H518" s="68">
        <f t="shared" si="123"/>
        <v>0</v>
      </c>
      <c r="I518" s="92"/>
      <c r="J518" s="89"/>
      <c r="K518" s="89"/>
      <c r="L518" s="68">
        <f t="shared" si="124"/>
        <v>0</v>
      </c>
    </row>
    <row r="519" spans="2:12" s="37" customFormat="1">
      <c r="B519" s="28">
        <v>4500</v>
      </c>
      <c r="C519" s="191" t="s">
        <v>5</v>
      </c>
      <c r="D519" s="191"/>
      <c r="E519" s="92"/>
      <c r="F519" s="89"/>
      <c r="G519" s="89"/>
      <c r="H519" s="68">
        <f t="shared" si="123"/>
        <v>0</v>
      </c>
      <c r="I519" s="92"/>
      <c r="J519" s="89"/>
      <c r="K519" s="89"/>
      <c r="L519" s="68">
        <f t="shared" si="124"/>
        <v>0</v>
      </c>
    </row>
    <row r="520" spans="2:12" s="37" customFormat="1">
      <c r="B520" s="28">
        <v>4600</v>
      </c>
      <c r="C520" s="760" t="s">
        <v>6</v>
      </c>
      <c r="D520" s="760"/>
      <c r="E520" s="92"/>
      <c r="F520" s="89"/>
      <c r="G520" s="89"/>
      <c r="H520" s="68">
        <f t="shared" si="123"/>
        <v>0</v>
      </c>
      <c r="I520" s="92"/>
      <c r="J520" s="89"/>
      <c r="K520" s="89"/>
      <c r="L520" s="68">
        <f t="shared" si="124"/>
        <v>0</v>
      </c>
    </row>
    <row r="521" spans="2:12" s="37" customFormat="1" ht="12" customHeight="1">
      <c r="B521" s="286" t="s">
        <v>251</v>
      </c>
      <c r="C521" s="242" t="s">
        <v>12</v>
      </c>
      <c r="D521" s="242"/>
      <c r="E521" s="92"/>
      <c r="F521" s="89">
        <v>61567</v>
      </c>
      <c r="G521" s="89"/>
      <c r="H521" s="68">
        <f t="shared" si="123"/>
        <v>61567</v>
      </c>
      <c r="I521" s="92"/>
      <c r="J521" s="89">
        <v>20718</v>
      </c>
      <c r="K521" s="89"/>
      <c r="L521" s="68">
        <f t="shared" si="124"/>
        <v>20718</v>
      </c>
    </row>
    <row r="522" spans="2:12" s="37" customFormat="1" ht="12.6" thickBot="1">
      <c r="B522" s="32">
        <v>98</v>
      </c>
      <c r="C522" s="193" t="s">
        <v>7</v>
      </c>
      <c r="D522" s="191"/>
      <c r="E522" s="208"/>
      <c r="F522" s="209"/>
      <c r="G522" s="209"/>
      <c r="H522" s="68">
        <f t="shared" si="123"/>
        <v>0</v>
      </c>
      <c r="I522" s="208"/>
      <c r="J522" s="209"/>
      <c r="K522" s="209"/>
      <c r="L522" s="68">
        <f t="shared" si="124"/>
        <v>0</v>
      </c>
    </row>
    <row r="523" spans="2:12" s="37" customFormat="1" ht="12.6" thickBot="1">
      <c r="B523" s="22"/>
      <c r="C523" s="23"/>
      <c r="D523" s="24" t="s">
        <v>69</v>
      </c>
      <c r="E523" s="198">
        <f>SUM(E512+E513+E514+E515+E516+E518+E519+E520+E521+E522)</f>
        <v>0</v>
      </c>
      <c r="F523" s="199">
        <f t="shared" ref="F523:H523" si="125">SUM(F512+F513+F514+F515+F516+F518+F519+F520+F521+F522)</f>
        <v>492091</v>
      </c>
      <c r="G523" s="199">
        <f t="shared" si="125"/>
        <v>0</v>
      </c>
      <c r="H523" s="200">
        <f t="shared" si="125"/>
        <v>492091</v>
      </c>
      <c r="I523" s="198">
        <f>SUM(I512+I513+I514+I515+I516+I518+I519+I520+I521+I522)</f>
        <v>0</v>
      </c>
      <c r="J523" s="199">
        <f>SUM(J512+J513+J514+J515+J516+J518+J519+J520+J521+J522)</f>
        <v>420494</v>
      </c>
      <c r="K523" s="199">
        <f t="shared" ref="K523:L523" si="126">SUM(K512+K513+K514+K515+K516+K518+K519+K520+K521+K522)</f>
        <v>0</v>
      </c>
      <c r="L523" s="200">
        <f t="shared" si="126"/>
        <v>420494</v>
      </c>
    </row>
    <row r="524" spans="2:12" s="37" customFormat="1" ht="12.6" thickBot="1">
      <c r="B524" s="74"/>
      <c r="C524" s="190"/>
      <c r="D524" s="190"/>
      <c r="E524" s="36"/>
      <c r="F524" s="36"/>
      <c r="G524" s="36"/>
      <c r="H524" s="36"/>
      <c r="I524" s="36"/>
      <c r="J524" s="36"/>
      <c r="K524" s="36"/>
      <c r="L524" s="36"/>
    </row>
    <row r="525" spans="2:12" s="37" customFormat="1" ht="34.5" customHeight="1" thickBot="1">
      <c r="B525" s="18"/>
      <c r="C525" s="192" t="s">
        <v>1</v>
      </c>
      <c r="D525" s="18" t="s">
        <v>14</v>
      </c>
      <c r="E525" s="201" t="s">
        <v>72</v>
      </c>
      <c r="F525" s="202" t="s">
        <v>73</v>
      </c>
      <c r="G525" s="202" t="s">
        <v>71</v>
      </c>
      <c r="H525" s="203" t="s">
        <v>13</v>
      </c>
      <c r="I525" s="201" t="s">
        <v>72</v>
      </c>
      <c r="J525" s="202" t="s">
        <v>73</v>
      </c>
      <c r="K525" s="202" t="s">
        <v>71</v>
      </c>
      <c r="L525" s="203" t="s">
        <v>13</v>
      </c>
    </row>
    <row r="526" spans="2:12" s="37" customFormat="1" ht="12.6" thickBot="1">
      <c r="B526" s="66" t="s">
        <v>15</v>
      </c>
      <c r="C526" s="19">
        <v>622</v>
      </c>
      <c r="D526" s="20" t="s">
        <v>44</v>
      </c>
      <c r="E526" s="204"/>
      <c r="F526" s="205"/>
      <c r="G526" s="205"/>
      <c r="H526" s="206"/>
      <c r="I526" s="204"/>
      <c r="J526" s="205"/>
      <c r="K526" s="205"/>
      <c r="L526" s="206"/>
    </row>
    <row r="527" spans="2:12" s="37" customFormat="1" ht="12" customHeight="1">
      <c r="B527" s="27" t="s">
        <v>10</v>
      </c>
      <c r="C527" s="767" t="s">
        <v>16</v>
      </c>
      <c r="D527" s="767"/>
      <c r="E527" s="224"/>
      <c r="F527" s="218">
        <v>85870</v>
      </c>
      <c r="G527" s="88"/>
      <c r="H527" s="68">
        <f>SUM(E527:G527)</f>
        <v>85870</v>
      </c>
      <c r="I527" s="224"/>
      <c r="J527" s="218">
        <v>78475</v>
      </c>
      <c r="K527" s="88"/>
      <c r="L527" s="68">
        <f>SUM(I527:K527)</f>
        <v>78475</v>
      </c>
    </row>
    <row r="528" spans="2:12" s="37" customFormat="1">
      <c r="B528" s="28">
        <v>1000</v>
      </c>
      <c r="C528" s="190" t="s">
        <v>2</v>
      </c>
      <c r="D528" s="190"/>
      <c r="E528" s="92"/>
      <c r="F528" s="89">
        <v>28560</v>
      </c>
      <c r="G528" s="89"/>
      <c r="H528" s="68">
        <f t="shared" ref="H528:H537" si="127">SUM(E528:G528)</f>
        <v>28560</v>
      </c>
      <c r="I528" s="92"/>
      <c r="J528" s="89">
        <v>22845</v>
      </c>
      <c r="K528" s="89"/>
      <c r="L528" s="68">
        <f t="shared" ref="L528:L537" si="128">SUM(I528:K528)</f>
        <v>22845</v>
      </c>
    </row>
    <row r="529" spans="2:12" s="37" customFormat="1">
      <c r="B529" s="29" t="s">
        <v>191</v>
      </c>
      <c r="C529" s="190" t="s">
        <v>192</v>
      </c>
      <c r="D529" s="190"/>
      <c r="E529" s="92"/>
      <c r="F529" s="89"/>
      <c r="G529" s="89"/>
      <c r="H529" s="68">
        <f t="shared" si="127"/>
        <v>0</v>
      </c>
      <c r="I529" s="92"/>
      <c r="J529" s="89"/>
      <c r="K529" s="89"/>
      <c r="L529" s="68">
        <f t="shared" si="128"/>
        <v>0</v>
      </c>
    </row>
    <row r="530" spans="2:12" s="37" customFormat="1">
      <c r="B530" s="30" t="s">
        <v>28</v>
      </c>
      <c r="C530" s="191" t="s">
        <v>193</v>
      </c>
      <c r="D530" s="191"/>
      <c r="E530" s="92"/>
      <c r="F530" s="89"/>
      <c r="G530" s="89"/>
      <c r="H530" s="68">
        <f t="shared" si="127"/>
        <v>0</v>
      </c>
      <c r="I530" s="92"/>
      <c r="J530" s="89"/>
      <c r="K530" s="89"/>
      <c r="L530" s="68">
        <f t="shared" si="128"/>
        <v>0</v>
      </c>
    </row>
    <row r="531" spans="2:12" s="37" customFormat="1">
      <c r="B531" s="28">
        <v>4200</v>
      </c>
      <c r="C531" s="191" t="s">
        <v>3</v>
      </c>
      <c r="D531" s="191"/>
      <c r="E531" s="92"/>
      <c r="F531" s="89"/>
      <c r="G531" s="89"/>
      <c r="H531" s="68">
        <f t="shared" si="127"/>
        <v>0</v>
      </c>
      <c r="I531" s="92"/>
      <c r="J531" s="89"/>
      <c r="K531" s="89"/>
      <c r="L531" s="68">
        <f t="shared" si="128"/>
        <v>0</v>
      </c>
    </row>
    <row r="532" spans="2:12" s="37" customFormat="1" ht="13.5" customHeight="1">
      <c r="B532" s="21"/>
      <c r="C532" s="17">
        <v>4214</v>
      </c>
      <c r="D532" s="16" t="s">
        <v>194</v>
      </c>
      <c r="E532" s="92"/>
      <c r="F532" s="89"/>
      <c r="G532" s="89"/>
      <c r="H532" s="68">
        <f t="shared" si="127"/>
        <v>0</v>
      </c>
      <c r="I532" s="92"/>
      <c r="J532" s="89"/>
      <c r="K532" s="89"/>
      <c r="L532" s="68">
        <f t="shared" si="128"/>
        <v>0</v>
      </c>
    </row>
    <row r="533" spans="2:12" s="37" customFormat="1">
      <c r="B533" s="28">
        <v>4300</v>
      </c>
      <c r="C533" s="194" t="s">
        <v>4</v>
      </c>
      <c r="D533" s="194"/>
      <c r="E533" s="92"/>
      <c r="F533" s="89"/>
      <c r="G533" s="89"/>
      <c r="H533" s="68">
        <f t="shared" si="127"/>
        <v>0</v>
      </c>
      <c r="I533" s="92"/>
      <c r="J533" s="89"/>
      <c r="K533" s="89"/>
      <c r="L533" s="68">
        <f t="shared" si="128"/>
        <v>0</v>
      </c>
    </row>
    <row r="534" spans="2:12" s="37" customFormat="1">
      <c r="B534" s="28">
        <v>4500</v>
      </c>
      <c r="C534" s="191" t="s">
        <v>5</v>
      </c>
      <c r="D534" s="191"/>
      <c r="E534" s="92"/>
      <c r="F534" s="89"/>
      <c r="G534" s="89"/>
      <c r="H534" s="68">
        <f t="shared" si="127"/>
        <v>0</v>
      </c>
      <c r="I534" s="92"/>
      <c r="J534" s="89"/>
      <c r="K534" s="89"/>
      <c r="L534" s="68">
        <f t="shared" si="128"/>
        <v>0</v>
      </c>
    </row>
    <row r="535" spans="2:12" s="37" customFormat="1" ht="12" customHeight="1">
      <c r="B535" s="28">
        <v>4600</v>
      </c>
      <c r="C535" s="760" t="s">
        <v>6</v>
      </c>
      <c r="D535" s="760"/>
      <c r="E535" s="92"/>
      <c r="F535" s="89"/>
      <c r="G535" s="89"/>
      <c r="H535" s="68">
        <f t="shared" si="127"/>
        <v>0</v>
      </c>
      <c r="I535" s="92"/>
      <c r="J535" s="89"/>
      <c r="K535" s="89"/>
      <c r="L535" s="68">
        <f t="shared" si="128"/>
        <v>0</v>
      </c>
    </row>
    <row r="536" spans="2:12" s="37" customFormat="1">
      <c r="B536" s="286" t="s">
        <v>251</v>
      </c>
      <c r="C536" s="242" t="s">
        <v>12</v>
      </c>
      <c r="D536" s="242"/>
      <c r="E536" s="92"/>
      <c r="F536" s="89"/>
      <c r="G536" s="89"/>
      <c r="H536" s="68">
        <f t="shared" si="127"/>
        <v>0</v>
      </c>
      <c r="I536" s="92"/>
      <c r="J536" s="89"/>
      <c r="K536" s="89"/>
      <c r="L536" s="68">
        <f t="shared" si="128"/>
        <v>0</v>
      </c>
    </row>
    <row r="537" spans="2:12" s="37" customFormat="1">
      <c r="B537" s="30">
        <v>98</v>
      </c>
      <c r="C537" s="191" t="s">
        <v>7</v>
      </c>
      <c r="D537" s="191"/>
      <c r="E537" s="208"/>
      <c r="F537" s="209"/>
      <c r="G537" s="209"/>
      <c r="H537" s="231">
        <f t="shared" si="127"/>
        <v>0</v>
      </c>
      <c r="I537" s="208"/>
      <c r="J537" s="209"/>
      <c r="K537" s="209"/>
      <c r="L537" s="231">
        <f t="shared" si="128"/>
        <v>0</v>
      </c>
    </row>
    <row r="538" spans="2:12" s="37" customFormat="1" ht="12.6" thickBot="1">
      <c r="B538" s="168"/>
      <c r="C538" s="169"/>
      <c r="D538" s="170" t="s">
        <v>69</v>
      </c>
      <c r="E538" s="214">
        <f>SUM(E527+E528+E529+E530+E531+E533+E534+E535+E536+E537)</f>
        <v>0</v>
      </c>
      <c r="F538" s="215">
        <f t="shared" ref="F538:H538" si="129">SUM(F527+F528+F529+F530+F531+F533+F534+F535+F536+F537)</f>
        <v>114430</v>
      </c>
      <c r="G538" s="215">
        <f t="shared" si="129"/>
        <v>0</v>
      </c>
      <c r="H538" s="234">
        <f t="shared" si="129"/>
        <v>114430</v>
      </c>
      <c r="I538" s="214">
        <f>SUM(I527+I528+I529+I530+I531+I533+I534+I535+I536+I537)</f>
        <v>0</v>
      </c>
      <c r="J538" s="215">
        <f t="shared" ref="J538:L538" si="130">SUM(J527+J528+J529+J530+J531+J533+J534+J535+J536+J537)</f>
        <v>101320</v>
      </c>
      <c r="K538" s="215">
        <f t="shared" si="130"/>
        <v>0</v>
      </c>
      <c r="L538" s="234">
        <f t="shared" si="130"/>
        <v>101320</v>
      </c>
    </row>
    <row r="539" spans="2:12" s="37" customFormat="1" ht="12.6" thickBot="1">
      <c r="B539" s="33"/>
      <c r="C539" s="34"/>
      <c r="D539" s="35"/>
      <c r="E539" s="36"/>
      <c r="F539" s="36"/>
      <c r="G539" s="36"/>
      <c r="H539" s="36"/>
      <c r="I539" s="36"/>
      <c r="J539" s="36"/>
      <c r="K539" s="36"/>
      <c r="L539" s="36"/>
    </row>
    <row r="540" spans="2:12" s="37" customFormat="1" ht="37.5" customHeight="1" thickBot="1">
      <c r="B540" s="70"/>
      <c r="C540" s="71" t="s">
        <v>1</v>
      </c>
      <c r="D540" s="70" t="s">
        <v>14</v>
      </c>
      <c r="E540" s="201" t="s">
        <v>72</v>
      </c>
      <c r="F540" s="202" t="s">
        <v>73</v>
      </c>
      <c r="G540" s="202" t="s">
        <v>71</v>
      </c>
      <c r="H540" s="203" t="s">
        <v>13</v>
      </c>
      <c r="I540" s="201" t="s">
        <v>72</v>
      </c>
      <c r="J540" s="202" t="s">
        <v>73</v>
      </c>
      <c r="K540" s="202" t="s">
        <v>71</v>
      </c>
      <c r="L540" s="203" t="s">
        <v>13</v>
      </c>
    </row>
    <row r="541" spans="2:12" s="37" customFormat="1" ht="12.6" thickBot="1">
      <c r="B541" s="66" t="s">
        <v>15</v>
      </c>
      <c r="C541" s="39">
        <v>623</v>
      </c>
      <c r="D541" s="72" t="s">
        <v>45</v>
      </c>
      <c r="E541" s="204"/>
      <c r="F541" s="205"/>
      <c r="G541" s="205"/>
      <c r="H541" s="206"/>
      <c r="I541" s="204"/>
      <c r="J541" s="205"/>
      <c r="K541" s="205"/>
      <c r="L541" s="206"/>
    </row>
    <row r="542" spans="2:12" s="37" customFormat="1" ht="12" customHeight="1">
      <c r="B542" s="27" t="s">
        <v>10</v>
      </c>
      <c r="C542" s="762" t="s">
        <v>16</v>
      </c>
      <c r="D542" s="762"/>
      <c r="E542" s="224"/>
      <c r="F542" s="218">
        <v>334858</v>
      </c>
      <c r="G542" s="88"/>
      <c r="H542" s="68">
        <f>SUM(E542:G542)</f>
        <v>334858</v>
      </c>
      <c r="I542" s="224"/>
      <c r="J542" s="218">
        <v>328905</v>
      </c>
      <c r="K542" s="88"/>
      <c r="L542" s="68">
        <f>SUM(I542:K542)</f>
        <v>328905</v>
      </c>
    </row>
    <row r="543" spans="2:12" s="37" customFormat="1">
      <c r="B543" s="28">
        <v>1000</v>
      </c>
      <c r="C543" s="190" t="s">
        <v>2</v>
      </c>
      <c r="D543" s="190"/>
      <c r="E543" s="92"/>
      <c r="F543" s="89">
        <v>255765</v>
      </c>
      <c r="G543" s="89"/>
      <c r="H543" s="68">
        <f t="shared" ref="H543:H552" si="131">SUM(E543:G543)</f>
        <v>255765</v>
      </c>
      <c r="I543" s="92"/>
      <c r="J543" s="89">
        <v>253569</v>
      </c>
      <c r="K543" s="89"/>
      <c r="L543" s="68">
        <f t="shared" ref="L543:L552" si="132">SUM(I543:K543)</f>
        <v>253569</v>
      </c>
    </row>
    <row r="544" spans="2:12" s="37" customFormat="1">
      <c r="B544" s="29" t="s">
        <v>191</v>
      </c>
      <c r="C544" s="190" t="s">
        <v>192</v>
      </c>
      <c r="D544" s="190"/>
      <c r="E544" s="92"/>
      <c r="F544" s="89">
        <v>7475</v>
      </c>
      <c r="G544" s="89"/>
      <c r="H544" s="68">
        <f t="shared" si="131"/>
        <v>7475</v>
      </c>
      <c r="I544" s="92"/>
      <c r="J544" s="89">
        <v>6704</v>
      </c>
      <c r="K544" s="89"/>
      <c r="L544" s="68">
        <f t="shared" si="132"/>
        <v>6704</v>
      </c>
    </row>
    <row r="545" spans="2:16" s="37" customFormat="1">
      <c r="B545" s="30" t="s">
        <v>28</v>
      </c>
      <c r="C545" s="191" t="s">
        <v>193</v>
      </c>
      <c r="D545" s="191"/>
      <c r="E545" s="92"/>
      <c r="F545" s="89"/>
      <c r="G545" s="89"/>
      <c r="H545" s="68">
        <f t="shared" si="131"/>
        <v>0</v>
      </c>
      <c r="I545" s="92"/>
      <c r="J545" s="89"/>
      <c r="K545" s="89"/>
      <c r="L545" s="68">
        <f t="shared" si="132"/>
        <v>0</v>
      </c>
    </row>
    <row r="546" spans="2:16" s="37" customFormat="1">
      <c r="B546" s="28">
        <v>4200</v>
      </c>
      <c r="C546" s="191" t="s">
        <v>3</v>
      </c>
      <c r="D546" s="191"/>
      <c r="E546" s="92"/>
      <c r="F546" s="89"/>
      <c r="G546" s="89"/>
      <c r="H546" s="68">
        <f t="shared" si="131"/>
        <v>0</v>
      </c>
      <c r="I546" s="92"/>
      <c r="J546" s="89"/>
      <c r="K546" s="89"/>
      <c r="L546" s="68">
        <f t="shared" si="132"/>
        <v>0</v>
      </c>
    </row>
    <row r="547" spans="2:16" s="37" customFormat="1" ht="12" customHeight="1">
      <c r="B547" s="21"/>
      <c r="C547" s="17">
        <v>4214</v>
      </c>
      <c r="D547" s="16" t="s">
        <v>194</v>
      </c>
      <c r="E547" s="92"/>
      <c r="F547" s="89"/>
      <c r="G547" s="89"/>
      <c r="H547" s="68">
        <f t="shared" si="131"/>
        <v>0</v>
      </c>
      <c r="I547" s="92"/>
      <c r="J547" s="89"/>
      <c r="K547" s="89"/>
      <c r="L547" s="68">
        <f t="shared" si="132"/>
        <v>0</v>
      </c>
    </row>
    <row r="548" spans="2:16" s="37" customFormat="1">
      <c r="B548" s="28">
        <v>4300</v>
      </c>
      <c r="C548" s="194" t="s">
        <v>4</v>
      </c>
      <c r="D548" s="194"/>
      <c r="E548" s="92"/>
      <c r="F548" s="89"/>
      <c r="G548" s="89"/>
      <c r="H548" s="68">
        <f t="shared" si="131"/>
        <v>0</v>
      </c>
      <c r="I548" s="92"/>
      <c r="J548" s="89"/>
      <c r="K548" s="89"/>
      <c r="L548" s="68">
        <f t="shared" si="132"/>
        <v>0</v>
      </c>
    </row>
    <row r="549" spans="2:16" s="37" customFormat="1">
      <c r="B549" s="28">
        <v>4500</v>
      </c>
      <c r="C549" s="191" t="s">
        <v>5</v>
      </c>
      <c r="D549" s="191"/>
      <c r="E549" s="92"/>
      <c r="F549" s="89"/>
      <c r="G549" s="89"/>
      <c r="H549" s="68">
        <f t="shared" si="131"/>
        <v>0</v>
      </c>
      <c r="I549" s="92"/>
      <c r="J549" s="89"/>
      <c r="K549" s="89"/>
      <c r="L549" s="68">
        <f t="shared" si="132"/>
        <v>0</v>
      </c>
    </row>
    <row r="550" spans="2:16" s="37" customFormat="1" ht="12" customHeight="1">
      <c r="B550" s="28">
        <v>4600</v>
      </c>
      <c r="C550" s="760" t="s">
        <v>6</v>
      </c>
      <c r="D550" s="760"/>
      <c r="E550" s="92"/>
      <c r="F550" s="89"/>
      <c r="G550" s="89"/>
      <c r="H550" s="68">
        <f t="shared" si="131"/>
        <v>0</v>
      </c>
      <c r="I550" s="92"/>
      <c r="J550" s="89"/>
      <c r="K550" s="89"/>
      <c r="L550" s="68">
        <f t="shared" si="132"/>
        <v>0</v>
      </c>
    </row>
    <row r="551" spans="2:16" s="37" customFormat="1">
      <c r="B551" s="31" t="s">
        <v>251</v>
      </c>
      <c r="C551" s="242" t="s">
        <v>12</v>
      </c>
      <c r="D551" s="242"/>
      <c r="E551" s="92"/>
      <c r="F551" s="89">
        <v>18000</v>
      </c>
      <c r="G551" s="89"/>
      <c r="H551" s="68">
        <f t="shared" si="131"/>
        <v>18000</v>
      </c>
      <c r="I551" s="92"/>
      <c r="J551" s="89"/>
      <c r="K551" s="89"/>
      <c r="L551" s="68">
        <f t="shared" si="132"/>
        <v>0</v>
      </c>
    </row>
    <row r="552" spans="2:16" s="37" customFormat="1" ht="12.6" thickBot="1">
      <c r="B552" s="32">
        <v>98</v>
      </c>
      <c r="C552" s="193" t="s">
        <v>7</v>
      </c>
      <c r="D552" s="191"/>
      <c r="E552" s="208"/>
      <c r="F552" s="209"/>
      <c r="G552" s="209"/>
      <c r="H552" s="68">
        <f t="shared" si="131"/>
        <v>0</v>
      </c>
      <c r="I552" s="208"/>
      <c r="J552" s="209"/>
      <c r="K552" s="209"/>
      <c r="L552" s="68">
        <f t="shared" si="132"/>
        <v>0</v>
      </c>
    </row>
    <row r="553" spans="2:16" s="37" customFormat="1" ht="12.6" thickBot="1">
      <c r="B553" s="22"/>
      <c r="C553" s="23"/>
      <c r="D553" s="24" t="s">
        <v>69</v>
      </c>
      <c r="E553" s="198">
        <f>SUM(E542+E543+E544+E545+E546+E548+E549+E550+E551+E552)</f>
        <v>0</v>
      </c>
      <c r="F553" s="199">
        <f t="shared" ref="F553:H553" si="133">SUM(F542+F543+F544+F545+F546+F548+F549+F550+F551+F552)</f>
        <v>616098</v>
      </c>
      <c r="G553" s="199">
        <f t="shared" si="133"/>
        <v>0</v>
      </c>
      <c r="H553" s="200">
        <f t="shared" si="133"/>
        <v>616098</v>
      </c>
      <c r="I553" s="198">
        <f>SUM(I542+I543+I544+I545+I546+I548+I549+I550+I551+I552)</f>
        <v>0</v>
      </c>
      <c r="J553" s="199">
        <f t="shared" ref="J553:L553" si="134">SUM(J542+J543+J544+J545+J546+J548+J549+J550+J551+J552)</f>
        <v>589178</v>
      </c>
      <c r="K553" s="199">
        <f t="shared" si="134"/>
        <v>0</v>
      </c>
      <c r="L553" s="200">
        <f t="shared" si="134"/>
        <v>589178</v>
      </c>
    </row>
    <row r="554" spans="2:16" s="37" customFormat="1" ht="12" customHeight="1" thickBot="1">
      <c r="B554" s="78"/>
      <c r="C554" s="242"/>
      <c r="D554" s="242"/>
      <c r="E554" s="36"/>
      <c r="F554" s="36"/>
      <c r="G554" s="36"/>
      <c r="H554" s="36"/>
      <c r="I554" s="36"/>
      <c r="J554" s="36"/>
      <c r="K554" s="36"/>
      <c r="L554" s="36"/>
    </row>
    <row r="555" spans="2:16" s="37" customFormat="1" ht="37.5" customHeight="1" thickBot="1">
      <c r="B555" s="18"/>
      <c r="C555" s="192" t="s">
        <v>1</v>
      </c>
      <c r="D555" s="18" t="s">
        <v>14</v>
      </c>
      <c r="E555" s="201" t="s">
        <v>72</v>
      </c>
      <c r="F555" s="202" t="s">
        <v>73</v>
      </c>
      <c r="G555" s="202" t="s">
        <v>71</v>
      </c>
      <c r="H555" s="203" t="s">
        <v>13</v>
      </c>
      <c r="I555" s="201" t="s">
        <v>72</v>
      </c>
      <c r="J555" s="202" t="s">
        <v>73</v>
      </c>
      <c r="K555" s="202" t="s">
        <v>71</v>
      </c>
      <c r="L555" s="203" t="s">
        <v>13</v>
      </c>
    </row>
    <row r="556" spans="2:16" s="37" customFormat="1" ht="23.4" thickBot="1">
      <c r="B556" s="66" t="s">
        <v>15</v>
      </c>
      <c r="C556" s="19">
        <v>629</v>
      </c>
      <c r="D556" s="20" t="s">
        <v>46</v>
      </c>
      <c r="E556" s="204"/>
      <c r="F556" s="205"/>
      <c r="G556" s="205"/>
      <c r="H556" s="206"/>
      <c r="I556" s="204"/>
      <c r="J556" s="205"/>
      <c r="K556" s="205"/>
      <c r="L556" s="206"/>
    </row>
    <row r="557" spans="2:16" s="37" customFormat="1" ht="18" customHeight="1">
      <c r="B557" s="27" t="s">
        <v>10</v>
      </c>
      <c r="C557" s="762" t="s">
        <v>16</v>
      </c>
      <c r="D557" s="762"/>
      <c r="E557" s="224"/>
      <c r="F557" s="218">
        <v>54125</v>
      </c>
      <c r="G557" s="88"/>
      <c r="H557" s="68">
        <f>SUM(E557:G557)</f>
        <v>54125</v>
      </c>
      <c r="I557" s="224"/>
      <c r="J557" s="218">
        <v>50093</v>
      </c>
      <c r="K557" s="88"/>
      <c r="L557" s="68">
        <f>SUM(I557:K557)</f>
        <v>50093</v>
      </c>
      <c r="M557" s="216"/>
      <c r="N557" s="216"/>
      <c r="O557" s="216"/>
      <c r="P557" s="216"/>
    </row>
    <row r="558" spans="2:16" s="37" customFormat="1">
      <c r="B558" s="28">
        <v>1000</v>
      </c>
      <c r="C558" s="190" t="s">
        <v>2</v>
      </c>
      <c r="D558" s="190"/>
      <c r="E558" s="92"/>
      <c r="F558" s="89">
        <v>2600</v>
      </c>
      <c r="G558" s="89"/>
      <c r="H558" s="68">
        <f t="shared" ref="H558:H567" si="135">SUM(E558:G558)</f>
        <v>2600</v>
      </c>
      <c r="I558" s="92"/>
      <c r="J558" s="89">
        <v>2411</v>
      </c>
      <c r="K558" s="89"/>
      <c r="L558" s="68">
        <f t="shared" ref="L558:L567" si="136">SUM(I558:K558)</f>
        <v>2411</v>
      </c>
      <c r="M558" s="216"/>
      <c r="N558" s="216"/>
      <c r="O558" s="216"/>
      <c r="P558" s="216"/>
    </row>
    <row r="559" spans="2:16" s="37" customFormat="1" ht="12" customHeight="1">
      <c r="B559" s="29" t="s">
        <v>191</v>
      </c>
      <c r="C559" s="190" t="s">
        <v>192</v>
      </c>
      <c r="D559" s="190"/>
      <c r="E559" s="92"/>
      <c r="F559" s="89"/>
      <c r="G559" s="89"/>
      <c r="H559" s="68">
        <f t="shared" si="135"/>
        <v>0</v>
      </c>
      <c r="I559" s="92"/>
      <c r="J559" s="89"/>
      <c r="K559" s="89"/>
      <c r="L559" s="68">
        <f t="shared" si="136"/>
        <v>0</v>
      </c>
      <c r="M559" s="216"/>
      <c r="N559" s="216"/>
      <c r="O559" s="216"/>
      <c r="P559" s="216"/>
    </row>
    <row r="560" spans="2:16" s="37" customFormat="1">
      <c r="B560" s="30" t="s">
        <v>28</v>
      </c>
      <c r="C560" s="191" t="s">
        <v>193</v>
      </c>
      <c r="D560" s="191"/>
      <c r="E560" s="92"/>
      <c r="F560" s="89"/>
      <c r="G560" s="89"/>
      <c r="H560" s="68">
        <f t="shared" si="135"/>
        <v>0</v>
      </c>
      <c r="I560" s="92"/>
      <c r="J560" s="89"/>
      <c r="K560" s="89"/>
      <c r="L560" s="68">
        <f t="shared" si="136"/>
        <v>0</v>
      </c>
      <c r="M560" s="216"/>
      <c r="N560" s="216"/>
      <c r="O560" s="216"/>
      <c r="P560" s="216"/>
    </row>
    <row r="561" spans="2:16" s="37" customFormat="1">
      <c r="B561" s="28">
        <v>4200</v>
      </c>
      <c r="C561" s="191" t="s">
        <v>3</v>
      </c>
      <c r="D561" s="191"/>
      <c r="E561" s="92"/>
      <c r="F561" s="89"/>
      <c r="G561" s="89"/>
      <c r="H561" s="68">
        <f t="shared" si="135"/>
        <v>0</v>
      </c>
      <c r="I561" s="92"/>
      <c r="J561" s="89"/>
      <c r="K561" s="89"/>
      <c r="L561" s="68">
        <f t="shared" si="136"/>
        <v>0</v>
      </c>
      <c r="M561" s="216"/>
      <c r="N561" s="216"/>
      <c r="O561" s="216"/>
      <c r="P561" s="216"/>
    </row>
    <row r="562" spans="2:16" s="37" customFormat="1" ht="24">
      <c r="B562" s="21"/>
      <c r="C562" s="17">
        <v>4214</v>
      </c>
      <c r="D562" s="16" t="s">
        <v>194</v>
      </c>
      <c r="E562" s="92"/>
      <c r="F562" s="89"/>
      <c r="G562" s="89"/>
      <c r="H562" s="68">
        <f t="shared" si="135"/>
        <v>0</v>
      </c>
      <c r="I562" s="92"/>
      <c r="J562" s="89"/>
      <c r="K562" s="89"/>
      <c r="L562" s="68">
        <f t="shared" si="136"/>
        <v>0</v>
      </c>
      <c r="M562" s="216"/>
      <c r="N562" s="216"/>
      <c r="O562" s="216"/>
      <c r="P562" s="216"/>
    </row>
    <row r="563" spans="2:16" s="37" customFormat="1">
      <c r="B563" s="28">
        <v>4300</v>
      </c>
      <c r="C563" s="194" t="s">
        <v>4</v>
      </c>
      <c r="D563" s="194"/>
      <c r="E563" s="92"/>
      <c r="F563" s="89"/>
      <c r="G563" s="89"/>
      <c r="H563" s="68">
        <f t="shared" si="135"/>
        <v>0</v>
      </c>
      <c r="I563" s="92"/>
      <c r="J563" s="89"/>
      <c r="K563" s="89"/>
      <c r="L563" s="68">
        <f t="shared" si="136"/>
        <v>0</v>
      </c>
      <c r="M563" s="216"/>
      <c r="N563" s="216"/>
      <c r="O563" s="216"/>
      <c r="P563" s="216"/>
    </row>
    <row r="564" spans="2:16" s="37" customFormat="1" ht="15.75" customHeight="1">
      <c r="B564" s="28">
        <v>4500</v>
      </c>
      <c r="C564" s="191" t="s">
        <v>5</v>
      </c>
      <c r="D564" s="191"/>
      <c r="E564" s="92"/>
      <c r="F564" s="89"/>
      <c r="G564" s="89"/>
      <c r="H564" s="68">
        <f t="shared" si="135"/>
        <v>0</v>
      </c>
      <c r="I564" s="92"/>
      <c r="J564" s="89"/>
      <c r="K564" s="89"/>
      <c r="L564" s="68">
        <f t="shared" si="136"/>
        <v>0</v>
      </c>
      <c r="M564" s="216"/>
      <c r="N564" s="216"/>
      <c r="O564" s="216"/>
      <c r="P564" s="216"/>
    </row>
    <row r="565" spans="2:16" s="37" customFormat="1">
      <c r="B565" s="28">
        <v>4600</v>
      </c>
      <c r="C565" s="760" t="s">
        <v>6</v>
      </c>
      <c r="D565" s="760"/>
      <c r="E565" s="92"/>
      <c r="F565" s="89"/>
      <c r="G565" s="89"/>
      <c r="H565" s="68">
        <f t="shared" si="135"/>
        <v>0</v>
      </c>
      <c r="I565" s="92"/>
      <c r="J565" s="89"/>
      <c r="K565" s="89"/>
      <c r="L565" s="68">
        <f t="shared" si="136"/>
        <v>0</v>
      </c>
      <c r="M565" s="216"/>
      <c r="N565" s="216"/>
      <c r="O565" s="216"/>
      <c r="P565" s="216"/>
    </row>
    <row r="566" spans="2:16" s="37" customFormat="1">
      <c r="B566" s="286" t="s">
        <v>251</v>
      </c>
      <c r="C566" s="242" t="s">
        <v>12</v>
      </c>
      <c r="D566" s="242"/>
      <c r="E566" s="92"/>
      <c r="F566" s="89"/>
      <c r="G566" s="89"/>
      <c r="H566" s="68">
        <f t="shared" si="135"/>
        <v>0</v>
      </c>
      <c r="I566" s="92"/>
      <c r="J566" s="89"/>
      <c r="K566" s="89"/>
      <c r="L566" s="68">
        <f t="shared" si="136"/>
        <v>0</v>
      </c>
      <c r="M566" s="216"/>
      <c r="N566" s="216"/>
      <c r="O566" s="216"/>
      <c r="P566" s="216"/>
    </row>
    <row r="567" spans="2:16" s="37" customFormat="1" ht="12" customHeight="1" thickBot="1">
      <c r="B567" s="32">
        <v>98</v>
      </c>
      <c r="C567" s="193" t="s">
        <v>7</v>
      </c>
      <c r="D567" s="191"/>
      <c r="E567" s="208"/>
      <c r="F567" s="209"/>
      <c r="G567" s="209"/>
      <c r="H567" s="68">
        <f t="shared" si="135"/>
        <v>0</v>
      </c>
      <c r="I567" s="208"/>
      <c r="J567" s="209"/>
      <c r="K567" s="209"/>
      <c r="L567" s="68">
        <f t="shared" si="136"/>
        <v>0</v>
      </c>
      <c r="M567" s="216"/>
      <c r="N567" s="216"/>
      <c r="O567" s="216"/>
      <c r="P567" s="216"/>
    </row>
    <row r="568" spans="2:16" s="37" customFormat="1" ht="12.6" thickBot="1">
      <c r="B568" s="22"/>
      <c r="C568" s="23"/>
      <c r="D568" s="24" t="s">
        <v>69</v>
      </c>
      <c r="E568" s="198">
        <f>SUM(E557+E558+E559+E560+E561+E563+E564+E565+E566+E567)</f>
        <v>0</v>
      </c>
      <c r="F568" s="199">
        <f t="shared" ref="F568:H568" si="137">SUM(F557+F558+F559+F560+F561+F563+F564+F565+F566+F567)</f>
        <v>56725</v>
      </c>
      <c r="G568" s="199">
        <f t="shared" si="137"/>
        <v>0</v>
      </c>
      <c r="H568" s="200">
        <f t="shared" si="137"/>
        <v>56725</v>
      </c>
      <c r="I568" s="198">
        <f>SUM(I557+I558+I559+I560+I561+I563+I564+I565+I566+I567)</f>
        <v>0</v>
      </c>
      <c r="J568" s="199">
        <f t="shared" ref="J568:L568" si="138">SUM(J557+J558+J559+J560+J561+J563+J564+J565+J566+J567)</f>
        <v>52504</v>
      </c>
      <c r="K568" s="199">
        <f t="shared" si="138"/>
        <v>0</v>
      </c>
      <c r="L568" s="200">
        <f t="shared" si="138"/>
        <v>52504</v>
      </c>
      <c r="M568" s="216"/>
      <c r="N568" s="216"/>
      <c r="O568" s="216"/>
      <c r="P568" s="216"/>
    </row>
    <row r="569" spans="2:16" s="37" customFormat="1">
      <c r="B569" s="765" t="s">
        <v>48</v>
      </c>
      <c r="C569" s="765"/>
      <c r="D569" s="765"/>
      <c r="E569" s="36"/>
      <c r="F569" s="36"/>
      <c r="G569" s="36"/>
      <c r="H569" s="36"/>
      <c r="I569" s="36"/>
      <c r="J569" s="36"/>
      <c r="K569" s="36"/>
      <c r="L569" s="36"/>
    </row>
    <row r="570" spans="2:16" s="37" customFormat="1">
      <c r="B570" s="766" t="s">
        <v>47</v>
      </c>
      <c r="C570" s="766"/>
      <c r="D570" s="766"/>
      <c r="E570" s="36">
        <f t="shared" ref="E570:L570" si="139">SUM(E568+E553+E538+E523+E507+E492+E477)</f>
        <v>0</v>
      </c>
      <c r="F570" s="36">
        <f t="shared" si="139"/>
        <v>4779989</v>
      </c>
      <c r="G570" s="36">
        <f t="shared" si="139"/>
        <v>0</v>
      </c>
      <c r="H570" s="36">
        <f t="shared" si="139"/>
        <v>4779989</v>
      </c>
      <c r="I570" s="36">
        <f t="shared" si="139"/>
        <v>0</v>
      </c>
      <c r="J570" s="36">
        <f t="shared" si="139"/>
        <v>2783150</v>
      </c>
      <c r="K570" s="36">
        <f t="shared" si="139"/>
        <v>0</v>
      </c>
      <c r="L570" s="36">
        <f t="shared" si="139"/>
        <v>2783150</v>
      </c>
    </row>
    <row r="571" spans="2:16" s="37" customFormat="1" ht="12.6" thickBot="1">
      <c r="B571" s="294"/>
      <c r="C571" s="294"/>
      <c r="D571" s="294"/>
      <c r="E571" s="105"/>
      <c r="F571" s="105"/>
      <c r="G571" s="105"/>
      <c r="H571" s="105"/>
      <c r="I571" s="105"/>
      <c r="J571" s="105"/>
      <c r="K571" s="105"/>
      <c r="L571" s="105"/>
    </row>
    <row r="572" spans="2:16" s="37" customFormat="1" ht="36" customHeight="1" thickBot="1">
      <c r="B572" s="18"/>
      <c r="C572" s="192" t="s">
        <v>1</v>
      </c>
      <c r="D572" s="18" t="s">
        <v>14</v>
      </c>
      <c r="E572" s="201" t="s">
        <v>72</v>
      </c>
      <c r="F572" s="202" t="s">
        <v>73</v>
      </c>
      <c r="G572" s="202" t="s">
        <v>71</v>
      </c>
      <c r="H572" s="203" t="s">
        <v>13</v>
      </c>
      <c r="I572" s="201" t="s">
        <v>72</v>
      </c>
      <c r="J572" s="202" t="s">
        <v>73</v>
      </c>
      <c r="K572" s="202" t="s">
        <v>71</v>
      </c>
      <c r="L572" s="203" t="s">
        <v>13</v>
      </c>
    </row>
    <row r="573" spans="2:16" s="37" customFormat="1" ht="12.6" thickBot="1">
      <c r="B573" s="66" t="s">
        <v>15</v>
      </c>
      <c r="C573" s="19">
        <v>701</v>
      </c>
      <c r="D573" s="20" t="s">
        <v>49</v>
      </c>
      <c r="E573" s="204"/>
      <c r="F573" s="205"/>
      <c r="G573" s="205"/>
      <c r="H573" s="206"/>
      <c r="I573" s="204"/>
      <c r="J573" s="205"/>
      <c r="K573" s="205"/>
      <c r="L573" s="206"/>
    </row>
    <row r="574" spans="2:16" s="37" customFormat="1" ht="12" customHeight="1">
      <c r="B574" s="27" t="s">
        <v>10</v>
      </c>
      <c r="C574" s="762" t="s">
        <v>16</v>
      </c>
      <c r="D574" s="762"/>
      <c r="E574" s="224"/>
      <c r="F574" s="218"/>
      <c r="G574" s="88"/>
      <c r="H574" s="68">
        <f>SUM(E574:G574)</f>
        <v>0</v>
      </c>
      <c r="I574" s="224"/>
      <c r="J574" s="218"/>
      <c r="K574" s="88"/>
      <c r="L574" s="68">
        <f>SUM(I574:K574)</f>
        <v>0</v>
      </c>
    </row>
    <row r="575" spans="2:16" s="37" customFormat="1">
      <c r="B575" s="28">
        <v>1000</v>
      </c>
      <c r="C575" s="190" t="s">
        <v>2</v>
      </c>
      <c r="D575" s="190"/>
      <c r="E575" s="92"/>
      <c r="F575" s="89">
        <v>5320</v>
      </c>
      <c r="G575" s="89"/>
      <c r="H575" s="68">
        <f t="shared" ref="H575:H584" si="140">SUM(E575:G575)</f>
        <v>5320</v>
      </c>
      <c r="I575" s="92"/>
      <c r="J575" s="89">
        <v>4857</v>
      </c>
      <c r="K575" s="89"/>
      <c r="L575" s="68">
        <f t="shared" ref="L575:L584" si="141">SUM(I575:K575)</f>
        <v>4857</v>
      </c>
    </row>
    <row r="576" spans="2:16" s="37" customFormat="1">
      <c r="B576" s="29" t="s">
        <v>191</v>
      </c>
      <c r="C576" s="190" t="s">
        <v>192</v>
      </c>
      <c r="D576" s="190"/>
      <c r="E576" s="92"/>
      <c r="F576" s="89"/>
      <c r="G576" s="89"/>
      <c r="H576" s="68">
        <f t="shared" si="140"/>
        <v>0</v>
      </c>
      <c r="I576" s="92"/>
      <c r="J576" s="89"/>
      <c r="K576" s="89"/>
      <c r="L576" s="68">
        <f t="shared" si="141"/>
        <v>0</v>
      </c>
    </row>
    <row r="577" spans="2:12" s="37" customFormat="1">
      <c r="B577" s="30" t="s">
        <v>28</v>
      </c>
      <c r="C577" s="191" t="s">
        <v>193</v>
      </c>
      <c r="D577" s="191"/>
      <c r="E577" s="92"/>
      <c r="F577" s="89"/>
      <c r="G577" s="89"/>
      <c r="H577" s="68">
        <f t="shared" si="140"/>
        <v>0</v>
      </c>
      <c r="I577" s="92"/>
      <c r="J577" s="89"/>
      <c r="K577" s="89"/>
      <c r="L577" s="68">
        <f t="shared" si="141"/>
        <v>0</v>
      </c>
    </row>
    <row r="578" spans="2:12" s="37" customFormat="1">
      <c r="B578" s="28">
        <v>4200</v>
      </c>
      <c r="C578" s="191" t="s">
        <v>3</v>
      </c>
      <c r="D578" s="191"/>
      <c r="E578" s="92"/>
      <c r="F578" s="89"/>
      <c r="G578" s="89"/>
      <c r="H578" s="68">
        <f t="shared" si="140"/>
        <v>0</v>
      </c>
      <c r="I578" s="92"/>
      <c r="J578" s="89"/>
      <c r="K578" s="89"/>
      <c r="L578" s="68">
        <f t="shared" si="141"/>
        <v>0</v>
      </c>
    </row>
    <row r="579" spans="2:12" s="37" customFormat="1" ht="18" customHeight="1">
      <c r="B579" s="21"/>
      <c r="C579" s="17">
        <v>4214</v>
      </c>
      <c r="D579" s="16" t="s">
        <v>194</v>
      </c>
      <c r="E579" s="92"/>
      <c r="F579" s="89"/>
      <c r="G579" s="89"/>
      <c r="H579" s="68">
        <f t="shared" si="140"/>
        <v>0</v>
      </c>
      <c r="I579" s="92"/>
      <c r="J579" s="89"/>
      <c r="K579" s="89"/>
      <c r="L579" s="68">
        <f t="shared" si="141"/>
        <v>0</v>
      </c>
    </row>
    <row r="580" spans="2:12" s="37" customFormat="1">
      <c r="B580" s="28">
        <v>4300</v>
      </c>
      <c r="C580" s="194" t="s">
        <v>4</v>
      </c>
      <c r="D580" s="194"/>
      <c r="E580" s="92"/>
      <c r="F580" s="89"/>
      <c r="G580" s="89"/>
      <c r="H580" s="68">
        <f t="shared" si="140"/>
        <v>0</v>
      </c>
      <c r="I580" s="92"/>
      <c r="J580" s="89"/>
      <c r="K580" s="89"/>
      <c r="L580" s="68">
        <f t="shared" si="141"/>
        <v>0</v>
      </c>
    </row>
    <row r="581" spans="2:12" s="37" customFormat="1">
      <c r="B581" s="28">
        <v>4500</v>
      </c>
      <c r="C581" s="191" t="s">
        <v>5</v>
      </c>
      <c r="D581" s="191"/>
      <c r="E581" s="92"/>
      <c r="F581" s="89"/>
      <c r="G581" s="89"/>
      <c r="H581" s="68">
        <f t="shared" si="140"/>
        <v>0</v>
      </c>
      <c r="I581" s="92"/>
      <c r="J581" s="89"/>
      <c r="K581" s="89"/>
      <c r="L581" s="68">
        <f t="shared" si="141"/>
        <v>0</v>
      </c>
    </row>
    <row r="582" spans="2:12" s="37" customFormat="1" ht="12" customHeight="1">
      <c r="B582" s="28">
        <v>4600</v>
      </c>
      <c r="C582" s="760" t="s">
        <v>6</v>
      </c>
      <c r="D582" s="760"/>
      <c r="E582" s="92"/>
      <c r="F582" s="89"/>
      <c r="G582" s="89"/>
      <c r="H582" s="68">
        <f t="shared" si="140"/>
        <v>0</v>
      </c>
      <c r="I582" s="92"/>
      <c r="J582" s="89"/>
      <c r="K582" s="89"/>
      <c r="L582" s="68">
        <f t="shared" si="141"/>
        <v>0</v>
      </c>
    </row>
    <row r="583" spans="2:12" s="37" customFormat="1">
      <c r="B583" s="286" t="s">
        <v>251</v>
      </c>
      <c r="C583" s="242" t="s">
        <v>12</v>
      </c>
      <c r="D583" s="242"/>
      <c r="E583" s="92"/>
      <c r="F583" s="89"/>
      <c r="G583" s="89"/>
      <c r="H583" s="68">
        <f t="shared" si="140"/>
        <v>0</v>
      </c>
      <c r="I583" s="92"/>
      <c r="J583" s="89"/>
      <c r="K583" s="89"/>
      <c r="L583" s="68">
        <f t="shared" si="141"/>
        <v>0</v>
      </c>
    </row>
    <row r="584" spans="2:12" s="37" customFormat="1" ht="12.6" thickBot="1">
      <c r="B584" s="32">
        <v>98</v>
      </c>
      <c r="C584" s="193" t="s">
        <v>7</v>
      </c>
      <c r="D584" s="191"/>
      <c r="E584" s="208"/>
      <c r="F584" s="209"/>
      <c r="G584" s="209"/>
      <c r="H584" s="68">
        <f t="shared" si="140"/>
        <v>0</v>
      </c>
      <c r="I584" s="208"/>
      <c r="J584" s="209"/>
      <c r="K584" s="209"/>
      <c r="L584" s="68">
        <f t="shared" si="141"/>
        <v>0</v>
      </c>
    </row>
    <row r="585" spans="2:12" s="37" customFormat="1" ht="12.6" thickBot="1">
      <c r="B585" s="22"/>
      <c r="C585" s="23"/>
      <c r="D585" s="24" t="s">
        <v>69</v>
      </c>
      <c r="E585" s="198">
        <f>SUM(E574+E575+E576+E577+E578+E580+E581+E582+E583+E584)</f>
        <v>0</v>
      </c>
      <c r="F585" s="199">
        <f t="shared" ref="F585:H585" si="142">SUM(F574+F575+F576+F577+F578+F580+F581+F582+F583+F584)</f>
        <v>5320</v>
      </c>
      <c r="G585" s="199">
        <f t="shared" si="142"/>
        <v>0</v>
      </c>
      <c r="H585" s="200">
        <f t="shared" si="142"/>
        <v>5320</v>
      </c>
      <c r="I585" s="198">
        <f>SUM(I574+I575+I576+I577+I578+I580+I581+I582+I583+I584)</f>
        <v>0</v>
      </c>
      <c r="J585" s="199">
        <f t="shared" ref="J585:L585" si="143">SUM(J574+J575+J576+J577+J578+J580+J581+J582+J583+J584)</f>
        <v>4857</v>
      </c>
      <c r="K585" s="199">
        <f t="shared" si="143"/>
        <v>0</v>
      </c>
      <c r="L585" s="200">
        <f t="shared" si="143"/>
        <v>4857</v>
      </c>
    </row>
    <row r="586" spans="2:12" s="37" customFormat="1" ht="12.6" thickBot="1">
      <c r="B586" s="83"/>
      <c r="C586" s="84"/>
      <c r="D586" s="85"/>
      <c r="E586" s="36"/>
      <c r="F586" s="36"/>
      <c r="G586" s="36"/>
      <c r="H586" s="36"/>
      <c r="I586" s="36"/>
      <c r="J586" s="36"/>
      <c r="K586" s="36"/>
      <c r="L586" s="36"/>
    </row>
    <row r="587" spans="2:12" s="37" customFormat="1" ht="36" customHeight="1" thickBot="1">
      <c r="B587" s="18"/>
      <c r="C587" s="192" t="s">
        <v>1</v>
      </c>
      <c r="D587" s="18" t="s">
        <v>14</v>
      </c>
      <c r="E587" s="201" t="s">
        <v>72</v>
      </c>
      <c r="F587" s="202" t="s">
        <v>73</v>
      </c>
      <c r="G587" s="202" t="s">
        <v>71</v>
      </c>
      <c r="H587" s="203" t="s">
        <v>13</v>
      </c>
      <c r="I587" s="201" t="s">
        <v>72</v>
      </c>
      <c r="J587" s="202" t="s">
        <v>73</v>
      </c>
      <c r="K587" s="202" t="s">
        <v>71</v>
      </c>
      <c r="L587" s="203" t="s">
        <v>13</v>
      </c>
    </row>
    <row r="588" spans="2:12" s="37" customFormat="1" ht="12.6" thickBot="1">
      <c r="B588" s="66" t="s">
        <v>15</v>
      </c>
      <c r="C588" s="19">
        <v>713</v>
      </c>
      <c r="D588" s="20" t="s">
        <v>50</v>
      </c>
      <c r="E588" s="204"/>
      <c r="F588" s="205"/>
      <c r="G588" s="205"/>
      <c r="H588" s="206"/>
      <c r="I588" s="204"/>
      <c r="J588" s="205"/>
      <c r="K588" s="205"/>
      <c r="L588" s="206"/>
    </row>
    <row r="589" spans="2:12" s="37" customFormat="1" ht="12" customHeight="1">
      <c r="B589" s="27" t="s">
        <v>10</v>
      </c>
      <c r="C589" s="762" t="s">
        <v>16</v>
      </c>
      <c r="D589" s="762"/>
      <c r="E589" s="224"/>
      <c r="F589" s="218"/>
      <c r="G589" s="88"/>
      <c r="H589" s="68">
        <f>SUM(E589:G589)</f>
        <v>0</v>
      </c>
      <c r="I589" s="224"/>
      <c r="J589" s="218"/>
      <c r="K589" s="88"/>
      <c r="L589" s="68">
        <f>SUM(I589:K589)</f>
        <v>0</v>
      </c>
    </row>
    <row r="590" spans="2:12" s="37" customFormat="1">
      <c r="B590" s="28">
        <v>1000</v>
      </c>
      <c r="C590" s="190" t="s">
        <v>2</v>
      </c>
      <c r="D590" s="190"/>
      <c r="E590" s="92">
        <v>8218</v>
      </c>
      <c r="F590" s="89"/>
      <c r="G590" s="89"/>
      <c r="H590" s="68">
        <f t="shared" ref="H590:H600" si="144">SUM(E590:G590)</f>
        <v>8218</v>
      </c>
      <c r="I590" s="92">
        <v>6238</v>
      </c>
      <c r="J590" s="89"/>
      <c r="K590" s="89"/>
      <c r="L590" s="68">
        <f t="shared" ref="L590:L600" si="145">SUM(I590:K590)</f>
        <v>6238</v>
      </c>
    </row>
    <row r="591" spans="2:12" s="37" customFormat="1">
      <c r="B591" s="29" t="s">
        <v>191</v>
      </c>
      <c r="C591" s="190" t="s">
        <v>192</v>
      </c>
      <c r="D591" s="190"/>
      <c r="E591" s="92"/>
      <c r="F591" s="89"/>
      <c r="G591" s="89"/>
      <c r="H591" s="68">
        <f t="shared" si="144"/>
        <v>0</v>
      </c>
      <c r="I591" s="92"/>
      <c r="J591" s="89"/>
      <c r="K591" s="89"/>
      <c r="L591" s="68">
        <f t="shared" si="145"/>
        <v>0</v>
      </c>
    </row>
    <row r="592" spans="2:12" s="37" customFormat="1">
      <c r="B592" s="30" t="s">
        <v>28</v>
      </c>
      <c r="C592" s="191" t="s">
        <v>193</v>
      </c>
      <c r="D592" s="191"/>
      <c r="E592" s="92"/>
      <c r="F592" s="89"/>
      <c r="G592" s="89"/>
      <c r="H592" s="68">
        <f t="shared" si="144"/>
        <v>0</v>
      </c>
      <c r="I592" s="92"/>
      <c r="J592" s="89"/>
      <c r="K592" s="89"/>
      <c r="L592" s="68">
        <f t="shared" si="145"/>
        <v>0</v>
      </c>
    </row>
    <row r="593" spans="2:12" s="37" customFormat="1">
      <c r="B593" s="28">
        <v>4200</v>
      </c>
      <c r="C593" s="191" t="s">
        <v>3</v>
      </c>
      <c r="D593" s="191"/>
      <c r="E593" s="92"/>
      <c r="F593" s="89"/>
      <c r="G593" s="89"/>
      <c r="H593" s="68">
        <f t="shared" si="144"/>
        <v>0</v>
      </c>
      <c r="I593" s="92"/>
      <c r="J593" s="89"/>
      <c r="K593" s="89"/>
      <c r="L593" s="68">
        <f t="shared" si="145"/>
        <v>0</v>
      </c>
    </row>
    <row r="594" spans="2:12" s="37" customFormat="1" ht="17.25" customHeight="1">
      <c r="B594" s="21"/>
      <c r="C594" s="17">
        <v>4214</v>
      </c>
      <c r="D594" s="16" t="s">
        <v>194</v>
      </c>
      <c r="E594" s="92"/>
      <c r="F594" s="89"/>
      <c r="G594" s="89"/>
      <c r="H594" s="68">
        <f t="shared" si="144"/>
        <v>0</v>
      </c>
      <c r="I594" s="92"/>
      <c r="J594" s="89"/>
      <c r="K594" s="89"/>
      <c r="L594" s="68">
        <f t="shared" si="145"/>
        <v>0</v>
      </c>
    </row>
    <row r="595" spans="2:12" s="37" customFormat="1">
      <c r="B595" s="28">
        <v>4300</v>
      </c>
      <c r="C595" s="194" t="s">
        <v>4</v>
      </c>
      <c r="D595" s="194"/>
      <c r="E595" s="92"/>
      <c r="F595" s="89"/>
      <c r="G595" s="89"/>
      <c r="H595" s="68">
        <f t="shared" si="144"/>
        <v>0</v>
      </c>
      <c r="I595" s="92"/>
      <c r="J595" s="89"/>
      <c r="K595" s="89"/>
      <c r="L595" s="68">
        <f t="shared" si="145"/>
        <v>0</v>
      </c>
    </row>
    <row r="596" spans="2:12" s="37" customFormat="1">
      <c r="B596" s="28">
        <v>4500</v>
      </c>
      <c r="C596" s="191" t="s">
        <v>5</v>
      </c>
      <c r="D596" s="191"/>
      <c r="E596" s="92"/>
      <c r="F596" s="89"/>
      <c r="G596" s="89"/>
      <c r="H596" s="68">
        <f t="shared" si="144"/>
        <v>0</v>
      </c>
      <c r="I596" s="92"/>
      <c r="J596" s="89"/>
      <c r="K596" s="89"/>
      <c r="L596" s="68">
        <f t="shared" si="145"/>
        <v>0</v>
      </c>
    </row>
    <row r="597" spans="2:12" s="37" customFormat="1" ht="12" customHeight="1">
      <c r="B597" s="28">
        <v>4600</v>
      </c>
      <c r="C597" s="760" t="s">
        <v>6</v>
      </c>
      <c r="D597" s="760"/>
      <c r="E597" s="92"/>
      <c r="F597" s="89"/>
      <c r="G597" s="89"/>
      <c r="H597" s="68">
        <f t="shared" si="144"/>
        <v>0</v>
      </c>
      <c r="I597" s="92"/>
      <c r="J597" s="89"/>
      <c r="K597" s="89"/>
      <c r="L597" s="68">
        <f t="shared" si="145"/>
        <v>0</v>
      </c>
    </row>
    <row r="598" spans="2:12" s="37" customFormat="1">
      <c r="B598" s="286" t="s">
        <v>251</v>
      </c>
      <c r="C598" s="242" t="s">
        <v>12</v>
      </c>
      <c r="D598" s="242"/>
      <c r="E598" s="92"/>
      <c r="F598" s="89"/>
      <c r="G598" s="89"/>
      <c r="H598" s="68">
        <f t="shared" si="144"/>
        <v>0</v>
      </c>
      <c r="I598" s="92"/>
      <c r="J598" s="89"/>
      <c r="K598" s="89"/>
      <c r="L598" s="68">
        <f t="shared" si="145"/>
        <v>0</v>
      </c>
    </row>
    <row r="599" spans="2:12" s="37" customFormat="1" ht="12.6" thickBot="1">
      <c r="B599" s="32">
        <v>98</v>
      </c>
      <c r="C599" s="193" t="s">
        <v>7</v>
      </c>
      <c r="D599" s="191"/>
      <c r="E599" s="208"/>
      <c r="F599" s="209"/>
      <c r="G599" s="209"/>
      <c r="H599" s="68">
        <f t="shared" si="144"/>
        <v>0</v>
      </c>
      <c r="I599" s="208"/>
      <c r="J599" s="209"/>
      <c r="K599" s="209"/>
      <c r="L599" s="68">
        <f t="shared" si="145"/>
        <v>0</v>
      </c>
    </row>
    <row r="600" spans="2:12" s="37" customFormat="1" ht="12.6" thickBot="1">
      <c r="B600" s="22"/>
      <c r="C600" s="23"/>
      <c r="D600" s="24" t="s">
        <v>69</v>
      </c>
      <c r="E600" s="198">
        <f>SUM(E589+E590+E591+E592+E593+E595+E596+E597+E598+E599)</f>
        <v>8218</v>
      </c>
      <c r="F600" s="199">
        <f t="shared" ref="F600:G600" si="146">SUM(F589+F590+F591+F592+F593+F595+F596+F597+F598+F599)</f>
        <v>0</v>
      </c>
      <c r="G600" s="199">
        <f t="shared" si="146"/>
        <v>0</v>
      </c>
      <c r="H600" s="210">
        <f t="shared" si="144"/>
        <v>8218</v>
      </c>
      <c r="I600" s="198">
        <f>SUM(I589+I590+I591+I592+I593+I595+I596+I597+I598+I599)</f>
        <v>6238</v>
      </c>
      <c r="J600" s="199">
        <f t="shared" ref="J600:K600" si="147">SUM(J589+J590+J591+J592+J593+J595+J596+J597+J598+J599)</f>
        <v>0</v>
      </c>
      <c r="K600" s="199">
        <f t="shared" si="147"/>
        <v>0</v>
      </c>
      <c r="L600" s="210">
        <f t="shared" si="145"/>
        <v>6238</v>
      </c>
    </row>
    <row r="601" spans="2:12" s="37" customFormat="1" ht="12.6" thickBot="1">
      <c r="B601" s="33"/>
      <c r="C601" s="34"/>
      <c r="D601" s="35"/>
      <c r="E601" s="36"/>
      <c r="F601" s="36"/>
      <c r="G601" s="36"/>
      <c r="H601" s="36"/>
      <c r="I601" s="36"/>
      <c r="J601" s="36"/>
      <c r="K601" s="36"/>
      <c r="L601" s="36"/>
    </row>
    <row r="602" spans="2:12" s="37" customFormat="1" ht="35.25" customHeight="1" thickBot="1">
      <c r="B602" s="18"/>
      <c r="C602" s="192" t="s">
        <v>1</v>
      </c>
      <c r="D602" s="18" t="s">
        <v>14</v>
      </c>
      <c r="E602" s="201" t="s">
        <v>72</v>
      </c>
      <c r="F602" s="202" t="s">
        <v>73</v>
      </c>
      <c r="G602" s="202" t="s">
        <v>71</v>
      </c>
      <c r="H602" s="203" t="s">
        <v>13</v>
      </c>
      <c r="I602" s="201" t="s">
        <v>72</v>
      </c>
      <c r="J602" s="202" t="s">
        <v>73</v>
      </c>
      <c r="K602" s="202" t="s">
        <v>71</v>
      </c>
      <c r="L602" s="203" t="s">
        <v>13</v>
      </c>
    </row>
    <row r="603" spans="2:12" s="37" customFormat="1" ht="12.6" thickBot="1">
      <c r="B603" s="66" t="s">
        <v>15</v>
      </c>
      <c r="C603" s="19">
        <v>714</v>
      </c>
      <c r="D603" s="20" t="s">
        <v>51</v>
      </c>
      <c r="E603" s="204"/>
      <c r="F603" s="205"/>
      <c r="G603" s="205"/>
      <c r="H603" s="206"/>
      <c r="I603" s="204"/>
      <c r="J603" s="205"/>
      <c r="K603" s="205"/>
      <c r="L603" s="206"/>
    </row>
    <row r="604" spans="2:12" s="37" customFormat="1" ht="12" customHeight="1">
      <c r="B604" s="27" t="s">
        <v>10</v>
      </c>
      <c r="C604" s="762" t="s">
        <v>16</v>
      </c>
      <c r="D604" s="762"/>
      <c r="E604" s="224"/>
      <c r="F604" s="218">
        <v>49995</v>
      </c>
      <c r="G604" s="88"/>
      <c r="H604" s="68">
        <f>SUM(E604:G604)</f>
        <v>49995</v>
      </c>
      <c r="I604" s="224"/>
      <c r="J604" s="218">
        <v>44263</v>
      </c>
      <c r="K604" s="88"/>
      <c r="L604" s="68">
        <f>SUM(I604:K604)</f>
        <v>44263</v>
      </c>
    </row>
    <row r="605" spans="2:12" s="37" customFormat="1">
      <c r="B605" s="28">
        <v>1000</v>
      </c>
      <c r="C605" s="190" t="s">
        <v>2</v>
      </c>
      <c r="D605" s="190"/>
      <c r="E605" s="92"/>
      <c r="F605" s="89">
        <v>17410</v>
      </c>
      <c r="G605" s="89"/>
      <c r="H605" s="68">
        <f t="shared" ref="H605:H614" si="148">SUM(E605:G605)</f>
        <v>17410</v>
      </c>
      <c r="I605" s="92"/>
      <c r="J605" s="89">
        <v>14992</v>
      </c>
      <c r="K605" s="89"/>
      <c r="L605" s="68">
        <f t="shared" ref="L605:L614" si="149">SUM(I605:K605)</f>
        <v>14992</v>
      </c>
    </row>
    <row r="606" spans="2:12" s="37" customFormat="1">
      <c r="B606" s="29" t="s">
        <v>191</v>
      </c>
      <c r="C606" s="190" t="s">
        <v>192</v>
      </c>
      <c r="D606" s="190"/>
      <c r="E606" s="92"/>
      <c r="F606" s="89"/>
      <c r="G606" s="89"/>
      <c r="H606" s="68">
        <f t="shared" si="148"/>
        <v>0</v>
      </c>
      <c r="I606" s="92"/>
      <c r="J606" s="89"/>
      <c r="K606" s="89"/>
      <c r="L606" s="68">
        <f t="shared" si="149"/>
        <v>0</v>
      </c>
    </row>
    <row r="607" spans="2:12" s="37" customFormat="1">
      <c r="B607" s="30" t="s">
        <v>28</v>
      </c>
      <c r="C607" s="191" t="s">
        <v>193</v>
      </c>
      <c r="D607" s="191"/>
      <c r="E607" s="92"/>
      <c r="F607" s="89"/>
      <c r="G607" s="89"/>
      <c r="H607" s="68">
        <f t="shared" si="148"/>
        <v>0</v>
      </c>
      <c r="I607" s="92"/>
      <c r="J607" s="89"/>
      <c r="K607" s="89"/>
      <c r="L607" s="68">
        <f t="shared" si="149"/>
        <v>0</v>
      </c>
    </row>
    <row r="608" spans="2:12" s="37" customFormat="1">
      <c r="B608" s="28">
        <v>4200</v>
      </c>
      <c r="C608" s="191" t="s">
        <v>3</v>
      </c>
      <c r="D608" s="191"/>
      <c r="E608" s="92"/>
      <c r="F608" s="89"/>
      <c r="G608" s="89"/>
      <c r="H608" s="68">
        <f t="shared" si="148"/>
        <v>0</v>
      </c>
      <c r="I608" s="92"/>
      <c r="J608" s="89"/>
      <c r="K608" s="89"/>
      <c r="L608" s="68">
        <f t="shared" si="149"/>
        <v>0</v>
      </c>
    </row>
    <row r="609" spans="2:12" s="37" customFormat="1" ht="17.25" customHeight="1">
      <c r="B609" s="21"/>
      <c r="C609" s="17">
        <v>4214</v>
      </c>
      <c r="D609" s="16" t="s">
        <v>194</v>
      </c>
      <c r="E609" s="92"/>
      <c r="F609" s="89"/>
      <c r="G609" s="89"/>
      <c r="H609" s="68">
        <f t="shared" si="148"/>
        <v>0</v>
      </c>
      <c r="I609" s="92"/>
      <c r="J609" s="89"/>
      <c r="K609" s="89"/>
      <c r="L609" s="68">
        <f t="shared" si="149"/>
        <v>0</v>
      </c>
    </row>
    <row r="610" spans="2:12" s="37" customFormat="1">
      <c r="B610" s="28">
        <v>4300</v>
      </c>
      <c r="C610" s="194" t="s">
        <v>4</v>
      </c>
      <c r="D610" s="194"/>
      <c r="E610" s="92"/>
      <c r="F610" s="89"/>
      <c r="G610" s="89"/>
      <c r="H610" s="68">
        <f t="shared" si="148"/>
        <v>0</v>
      </c>
      <c r="I610" s="92"/>
      <c r="J610" s="89"/>
      <c r="K610" s="89"/>
      <c r="L610" s="68">
        <f t="shared" si="149"/>
        <v>0</v>
      </c>
    </row>
    <row r="611" spans="2:12" s="37" customFormat="1">
      <c r="B611" s="28">
        <v>4500</v>
      </c>
      <c r="C611" s="191" t="s">
        <v>5</v>
      </c>
      <c r="D611" s="191"/>
      <c r="E611" s="92"/>
      <c r="F611" s="89">
        <v>21000</v>
      </c>
      <c r="G611" s="89"/>
      <c r="H611" s="68">
        <f t="shared" si="148"/>
        <v>21000</v>
      </c>
      <c r="I611" s="92"/>
      <c r="J611" s="89">
        <v>16000</v>
      </c>
      <c r="K611" s="89"/>
      <c r="L611" s="68">
        <f t="shared" si="149"/>
        <v>16000</v>
      </c>
    </row>
    <row r="612" spans="2:12" s="37" customFormat="1" ht="12" customHeight="1">
      <c r="B612" s="28">
        <v>4600</v>
      </c>
      <c r="C612" s="760" t="s">
        <v>6</v>
      </c>
      <c r="D612" s="760"/>
      <c r="E612" s="92"/>
      <c r="F612" s="89"/>
      <c r="G612" s="89"/>
      <c r="H612" s="68">
        <f t="shared" si="148"/>
        <v>0</v>
      </c>
      <c r="I612" s="92"/>
      <c r="J612" s="89"/>
      <c r="K612" s="89"/>
      <c r="L612" s="68">
        <f t="shared" si="149"/>
        <v>0</v>
      </c>
    </row>
    <row r="613" spans="2:12" s="37" customFormat="1">
      <c r="B613" s="286" t="s">
        <v>251</v>
      </c>
      <c r="C613" s="242" t="s">
        <v>12</v>
      </c>
      <c r="D613" s="242"/>
      <c r="E613" s="92"/>
      <c r="F613" s="89">
        <v>204466</v>
      </c>
      <c r="G613" s="89"/>
      <c r="H613" s="68">
        <f t="shared" si="148"/>
        <v>204466</v>
      </c>
      <c r="I613" s="92"/>
      <c r="J613" s="89">
        <v>204466</v>
      </c>
      <c r="K613" s="89"/>
      <c r="L613" s="68">
        <f t="shared" si="149"/>
        <v>204466</v>
      </c>
    </row>
    <row r="614" spans="2:12" s="37" customFormat="1" ht="12.6" thickBot="1">
      <c r="B614" s="32">
        <v>98</v>
      </c>
      <c r="C614" s="193" t="s">
        <v>7</v>
      </c>
      <c r="D614" s="191"/>
      <c r="E614" s="208"/>
      <c r="F614" s="209"/>
      <c r="G614" s="209"/>
      <c r="H614" s="68">
        <f t="shared" si="148"/>
        <v>0</v>
      </c>
      <c r="I614" s="208"/>
      <c r="J614" s="209"/>
      <c r="K614" s="209"/>
      <c r="L614" s="68">
        <f t="shared" si="149"/>
        <v>0</v>
      </c>
    </row>
    <row r="615" spans="2:12" s="37" customFormat="1" ht="12.6" thickBot="1">
      <c r="B615" s="22"/>
      <c r="C615" s="23"/>
      <c r="D615" s="24" t="s">
        <v>69</v>
      </c>
      <c r="E615" s="198">
        <f>SUM(E604+E605+E606+E607+E608+E610+E611+E612+E613+E614)</f>
        <v>0</v>
      </c>
      <c r="F615" s="199">
        <f t="shared" ref="F615:H615" si="150">SUM(F604+F605+F606+F607+F608+F610+F611+F612+F613+F614)</f>
        <v>292871</v>
      </c>
      <c r="G615" s="199">
        <f t="shared" si="150"/>
        <v>0</v>
      </c>
      <c r="H615" s="200">
        <f t="shared" si="150"/>
        <v>292871</v>
      </c>
      <c r="I615" s="198">
        <f>SUM(I604+I605+I606+I607+I608+I610+I611+I612+I613+I614)</f>
        <v>0</v>
      </c>
      <c r="J615" s="199">
        <f t="shared" ref="J615:L615" si="151">SUM(J604+J605+J606+J607+J608+J610+J611+J612+J613+J614)</f>
        <v>279721</v>
      </c>
      <c r="K615" s="199">
        <f t="shared" si="151"/>
        <v>0</v>
      </c>
      <c r="L615" s="200">
        <f t="shared" si="151"/>
        <v>279721</v>
      </c>
    </row>
    <row r="616" spans="2:12" s="37" customFormat="1" ht="12.6" thickBot="1">
      <c r="B616" s="78"/>
      <c r="C616" s="242"/>
      <c r="D616" s="242"/>
      <c r="E616" s="36"/>
      <c r="F616" s="36"/>
      <c r="G616" s="36"/>
      <c r="H616" s="36"/>
      <c r="I616" s="36"/>
      <c r="J616" s="36"/>
      <c r="K616" s="36"/>
      <c r="L616" s="36"/>
    </row>
    <row r="617" spans="2:12" s="37" customFormat="1" ht="36" customHeight="1" thickBot="1">
      <c r="B617" s="18"/>
      <c r="C617" s="192" t="s">
        <v>1</v>
      </c>
      <c r="D617" s="18" t="s">
        <v>14</v>
      </c>
      <c r="E617" s="201" t="s">
        <v>72</v>
      </c>
      <c r="F617" s="202" t="s">
        <v>73</v>
      </c>
      <c r="G617" s="202" t="s">
        <v>71</v>
      </c>
      <c r="H617" s="203" t="s">
        <v>13</v>
      </c>
      <c r="I617" s="201" t="s">
        <v>72</v>
      </c>
      <c r="J617" s="202" t="s">
        <v>73</v>
      </c>
      <c r="K617" s="202" t="s">
        <v>71</v>
      </c>
      <c r="L617" s="203" t="s">
        <v>13</v>
      </c>
    </row>
    <row r="618" spans="2:12" s="37" customFormat="1" ht="12.6" thickBot="1">
      <c r="B618" s="66" t="s">
        <v>15</v>
      </c>
      <c r="C618" s="19">
        <v>738</v>
      </c>
      <c r="D618" s="20" t="s">
        <v>52</v>
      </c>
      <c r="E618" s="204"/>
      <c r="F618" s="205"/>
      <c r="G618" s="205"/>
      <c r="H618" s="206"/>
      <c r="I618" s="204"/>
      <c r="J618" s="205"/>
      <c r="K618" s="205"/>
      <c r="L618" s="206"/>
    </row>
    <row r="619" spans="2:12" s="37" customFormat="1" ht="12" customHeight="1">
      <c r="B619" s="27" t="s">
        <v>10</v>
      </c>
      <c r="C619" s="762" t="s">
        <v>16</v>
      </c>
      <c r="D619" s="762"/>
      <c r="E619" s="224"/>
      <c r="F619" s="218"/>
      <c r="G619" s="88"/>
      <c r="H619" s="68">
        <f>SUM(E619:G619)</f>
        <v>0</v>
      </c>
      <c r="I619" s="224"/>
      <c r="J619" s="218"/>
      <c r="K619" s="88"/>
      <c r="L619" s="68">
        <f>SUM(I619:K619)</f>
        <v>0</v>
      </c>
    </row>
    <row r="620" spans="2:12" s="37" customFormat="1">
      <c r="B620" s="28">
        <v>1000</v>
      </c>
      <c r="C620" s="190" t="s">
        <v>2</v>
      </c>
      <c r="D620" s="190"/>
      <c r="E620" s="92"/>
      <c r="F620" s="89"/>
      <c r="G620" s="89"/>
      <c r="H620" s="68">
        <f t="shared" ref="H620:H629" si="152">SUM(E620:G620)</f>
        <v>0</v>
      </c>
      <c r="I620" s="92"/>
      <c r="J620" s="89"/>
      <c r="K620" s="89"/>
      <c r="L620" s="68">
        <f t="shared" ref="L620:L629" si="153">SUM(I620:K620)</f>
        <v>0</v>
      </c>
    </row>
    <row r="621" spans="2:12" s="37" customFormat="1">
      <c r="B621" s="29" t="s">
        <v>191</v>
      </c>
      <c r="C621" s="190" t="s">
        <v>192</v>
      </c>
      <c r="D621" s="190"/>
      <c r="E621" s="92"/>
      <c r="F621" s="89"/>
      <c r="G621" s="89"/>
      <c r="H621" s="68">
        <f t="shared" si="152"/>
        <v>0</v>
      </c>
      <c r="I621" s="92"/>
      <c r="J621" s="89"/>
      <c r="K621" s="89"/>
      <c r="L621" s="68">
        <f t="shared" si="153"/>
        <v>0</v>
      </c>
    </row>
    <row r="622" spans="2:12" s="37" customFormat="1">
      <c r="B622" s="30" t="s">
        <v>28</v>
      </c>
      <c r="C622" s="191" t="s">
        <v>193</v>
      </c>
      <c r="D622" s="191"/>
      <c r="E622" s="92"/>
      <c r="F622" s="89"/>
      <c r="G622" s="89"/>
      <c r="H622" s="68">
        <f t="shared" si="152"/>
        <v>0</v>
      </c>
      <c r="I622" s="92"/>
      <c r="J622" s="89"/>
      <c r="K622" s="89"/>
      <c r="L622" s="68">
        <f t="shared" si="153"/>
        <v>0</v>
      </c>
    </row>
    <row r="623" spans="2:12" s="37" customFormat="1">
      <c r="B623" s="28">
        <v>4200</v>
      </c>
      <c r="C623" s="191" t="s">
        <v>3</v>
      </c>
      <c r="D623" s="191"/>
      <c r="E623" s="92"/>
      <c r="F623" s="89"/>
      <c r="G623" s="89"/>
      <c r="H623" s="68">
        <f t="shared" si="152"/>
        <v>0</v>
      </c>
      <c r="I623" s="92"/>
      <c r="J623" s="89"/>
      <c r="K623" s="89"/>
      <c r="L623" s="68">
        <f t="shared" si="153"/>
        <v>0</v>
      </c>
    </row>
    <row r="624" spans="2:12" s="37" customFormat="1" ht="15" customHeight="1">
      <c r="B624" s="21"/>
      <c r="C624" s="17">
        <v>4214</v>
      </c>
      <c r="D624" s="16" t="s">
        <v>194</v>
      </c>
      <c r="E624" s="92"/>
      <c r="F624" s="89"/>
      <c r="G624" s="89"/>
      <c r="H624" s="68">
        <f t="shared" si="152"/>
        <v>0</v>
      </c>
      <c r="I624" s="92"/>
      <c r="J624" s="89"/>
      <c r="K624" s="89"/>
      <c r="L624" s="68">
        <f t="shared" si="153"/>
        <v>0</v>
      </c>
    </row>
    <row r="625" spans="2:12" s="37" customFormat="1">
      <c r="B625" s="28">
        <v>4300</v>
      </c>
      <c r="C625" s="194" t="s">
        <v>4</v>
      </c>
      <c r="D625" s="194"/>
      <c r="E625" s="92"/>
      <c r="F625" s="89"/>
      <c r="G625" s="89"/>
      <c r="H625" s="68">
        <f t="shared" si="152"/>
        <v>0</v>
      </c>
      <c r="I625" s="92"/>
      <c r="J625" s="89"/>
      <c r="K625" s="89"/>
      <c r="L625" s="68">
        <f t="shared" si="153"/>
        <v>0</v>
      </c>
    </row>
    <row r="626" spans="2:12" s="37" customFormat="1">
      <c r="B626" s="28">
        <v>4500</v>
      </c>
      <c r="C626" s="191" t="s">
        <v>5</v>
      </c>
      <c r="D626" s="191"/>
      <c r="E626" s="92">
        <v>218272</v>
      </c>
      <c r="F626" s="89"/>
      <c r="G626" s="89"/>
      <c r="H626" s="68">
        <f t="shared" si="152"/>
        <v>218272</v>
      </c>
      <c r="I626" s="92">
        <v>218270</v>
      </c>
      <c r="J626" s="89"/>
      <c r="K626" s="89"/>
      <c r="L626" s="68">
        <f t="shared" si="153"/>
        <v>218270</v>
      </c>
    </row>
    <row r="627" spans="2:12" s="37" customFormat="1" ht="12" customHeight="1">
      <c r="B627" s="28">
        <v>4600</v>
      </c>
      <c r="C627" s="760" t="s">
        <v>6</v>
      </c>
      <c r="D627" s="760"/>
      <c r="E627" s="92"/>
      <c r="F627" s="89"/>
      <c r="G627" s="89"/>
      <c r="H627" s="68">
        <f t="shared" si="152"/>
        <v>0</v>
      </c>
      <c r="I627" s="92"/>
      <c r="J627" s="89"/>
      <c r="K627" s="89"/>
      <c r="L627" s="68">
        <f t="shared" si="153"/>
        <v>0</v>
      </c>
    </row>
    <row r="628" spans="2:12" s="37" customFormat="1">
      <c r="B628" s="286" t="s">
        <v>251</v>
      </c>
      <c r="C628" s="242" t="s">
        <v>12</v>
      </c>
      <c r="D628" s="242"/>
      <c r="E628" s="92"/>
      <c r="F628" s="89"/>
      <c r="G628" s="89">
        <v>25880</v>
      </c>
      <c r="H628" s="68">
        <f t="shared" si="152"/>
        <v>25880</v>
      </c>
      <c r="I628" s="92"/>
      <c r="J628" s="89"/>
      <c r="K628" s="89">
        <v>9880</v>
      </c>
      <c r="L628" s="68">
        <f t="shared" si="153"/>
        <v>9880</v>
      </c>
    </row>
    <row r="629" spans="2:12" s="37" customFormat="1" ht="12.6" thickBot="1">
      <c r="B629" s="32">
        <v>98</v>
      </c>
      <c r="C629" s="193" t="s">
        <v>7</v>
      </c>
      <c r="D629" s="191"/>
      <c r="E629" s="208"/>
      <c r="F629" s="209"/>
      <c r="G629" s="209"/>
      <c r="H629" s="68">
        <f t="shared" si="152"/>
        <v>0</v>
      </c>
      <c r="I629" s="208"/>
      <c r="J629" s="209"/>
      <c r="K629" s="209"/>
      <c r="L629" s="68">
        <f t="shared" si="153"/>
        <v>0</v>
      </c>
    </row>
    <row r="630" spans="2:12" s="37" customFormat="1" ht="12.6" thickBot="1">
      <c r="B630" s="22"/>
      <c r="C630" s="23"/>
      <c r="D630" s="24" t="s">
        <v>70</v>
      </c>
      <c r="E630" s="198">
        <f>SUM(E619+E620+E621+E622+E623+E625+E626+E627+E628+E629)</f>
        <v>218272</v>
      </c>
      <c r="F630" s="199">
        <f t="shared" ref="F630:H630" si="154">SUM(F619+F620+F621+F622+F623+F625+F626+F627+F628+F629)</f>
        <v>0</v>
      </c>
      <c r="G630" s="199">
        <f t="shared" si="154"/>
        <v>25880</v>
      </c>
      <c r="H630" s="200">
        <f t="shared" si="154"/>
        <v>244152</v>
      </c>
      <c r="I630" s="198">
        <f>SUM(I619+I620+I621+I622+I623+I625+I626+I627+I628+I629)</f>
        <v>218270</v>
      </c>
      <c r="J630" s="199">
        <f t="shared" ref="J630:L630" si="155">SUM(J619+J620+J621+J622+J623+J625+J626+J627+J628+J629)</f>
        <v>0</v>
      </c>
      <c r="K630" s="199">
        <f t="shared" si="155"/>
        <v>9880</v>
      </c>
      <c r="L630" s="200">
        <f t="shared" si="155"/>
        <v>228150</v>
      </c>
    </row>
    <row r="631" spans="2:12" s="37" customFormat="1" ht="12.6" thickBot="1">
      <c r="B631" s="33"/>
      <c r="C631" s="34"/>
      <c r="D631" s="35"/>
      <c r="E631" s="36"/>
      <c r="F631" s="36"/>
      <c r="G631" s="36"/>
      <c r="H631" s="36"/>
      <c r="I631" s="36"/>
      <c r="J631" s="36"/>
      <c r="K631" s="36"/>
      <c r="L631" s="36"/>
    </row>
    <row r="632" spans="2:12" s="37" customFormat="1" ht="35.25" customHeight="1" thickBot="1">
      <c r="B632" s="18"/>
      <c r="C632" s="192" t="s">
        <v>1</v>
      </c>
      <c r="D632" s="18" t="s">
        <v>14</v>
      </c>
      <c r="E632" s="201" t="s">
        <v>72</v>
      </c>
      <c r="F632" s="202" t="s">
        <v>73</v>
      </c>
      <c r="G632" s="202" t="s">
        <v>71</v>
      </c>
      <c r="H632" s="203" t="s">
        <v>13</v>
      </c>
      <c r="I632" s="201" t="s">
        <v>72</v>
      </c>
      <c r="J632" s="202" t="s">
        <v>73</v>
      </c>
      <c r="K632" s="202" t="s">
        <v>71</v>
      </c>
      <c r="L632" s="203" t="s">
        <v>13</v>
      </c>
    </row>
    <row r="633" spans="2:12" s="37" customFormat="1" ht="24" customHeight="1" thickBot="1">
      <c r="B633" s="66" t="s">
        <v>15</v>
      </c>
      <c r="C633" s="19">
        <v>739</v>
      </c>
      <c r="D633" s="20" t="s">
        <v>53</v>
      </c>
      <c r="E633" s="204"/>
      <c r="F633" s="205"/>
      <c r="G633" s="205"/>
      <c r="H633" s="206"/>
      <c r="I633" s="204"/>
      <c r="J633" s="205"/>
      <c r="K633" s="205"/>
      <c r="L633" s="206"/>
    </row>
    <row r="634" spans="2:12" s="37" customFormat="1">
      <c r="B634" s="27" t="s">
        <v>10</v>
      </c>
      <c r="C634" s="762" t="s">
        <v>16</v>
      </c>
      <c r="D634" s="762"/>
      <c r="E634" s="224">
        <v>279616</v>
      </c>
      <c r="F634" s="218"/>
      <c r="G634" s="88">
        <v>82889</v>
      </c>
      <c r="H634" s="68">
        <f>SUM(E634:G634)</f>
        <v>362505</v>
      </c>
      <c r="I634" s="224">
        <v>270725</v>
      </c>
      <c r="J634" s="218"/>
      <c r="K634" s="88">
        <v>78849</v>
      </c>
      <c r="L634" s="68">
        <f>SUM(I634:K634)</f>
        <v>349574</v>
      </c>
    </row>
    <row r="635" spans="2:12" s="37" customFormat="1" ht="12" customHeight="1">
      <c r="B635" s="28">
        <v>1000</v>
      </c>
      <c r="C635" s="190" t="s">
        <v>2</v>
      </c>
      <c r="D635" s="190"/>
      <c r="E635" s="92">
        <v>40455</v>
      </c>
      <c r="F635" s="89"/>
      <c r="G635" s="89">
        <v>24818</v>
      </c>
      <c r="H635" s="68">
        <f t="shared" ref="H635:H644" si="156">SUM(E635:G635)</f>
        <v>65273</v>
      </c>
      <c r="I635" s="92">
        <v>32832</v>
      </c>
      <c r="J635" s="89"/>
      <c r="K635" s="89">
        <v>24421</v>
      </c>
      <c r="L635" s="68">
        <f t="shared" ref="L635:L644" si="157">SUM(I635:K635)</f>
        <v>57253</v>
      </c>
    </row>
    <row r="636" spans="2:12" s="37" customFormat="1">
      <c r="B636" s="29" t="s">
        <v>191</v>
      </c>
      <c r="C636" s="190" t="s">
        <v>192</v>
      </c>
      <c r="D636" s="190"/>
      <c r="E636" s="92"/>
      <c r="F636" s="89"/>
      <c r="G636" s="89">
        <v>2000</v>
      </c>
      <c r="H636" s="68">
        <f t="shared" si="156"/>
        <v>2000</v>
      </c>
      <c r="I636" s="92"/>
      <c r="J636" s="89"/>
      <c r="K636" s="89">
        <v>1998</v>
      </c>
      <c r="L636" s="68">
        <f t="shared" si="157"/>
        <v>1998</v>
      </c>
    </row>
    <row r="637" spans="2:12" s="37" customFormat="1">
      <c r="B637" s="30" t="s">
        <v>28</v>
      </c>
      <c r="C637" s="191" t="s">
        <v>193</v>
      </c>
      <c r="D637" s="191"/>
      <c r="E637" s="92"/>
      <c r="F637" s="89"/>
      <c r="G637" s="89"/>
      <c r="H637" s="68">
        <f t="shared" si="156"/>
        <v>0</v>
      </c>
      <c r="I637" s="92"/>
      <c r="J637" s="89"/>
      <c r="K637" s="89"/>
      <c r="L637" s="68">
        <f t="shared" si="157"/>
        <v>0</v>
      </c>
    </row>
    <row r="638" spans="2:12" s="37" customFormat="1">
      <c r="B638" s="28">
        <v>4200</v>
      </c>
      <c r="C638" s="191" t="s">
        <v>3</v>
      </c>
      <c r="D638" s="191"/>
      <c r="E638" s="92"/>
      <c r="F638" s="89"/>
      <c r="G638" s="89"/>
      <c r="H638" s="68">
        <f t="shared" si="156"/>
        <v>0</v>
      </c>
      <c r="I638" s="92"/>
      <c r="J638" s="89"/>
      <c r="K638" s="89"/>
      <c r="L638" s="68">
        <f t="shared" si="157"/>
        <v>0</v>
      </c>
    </row>
    <row r="639" spans="2:12" s="37" customFormat="1" ht="24">
      <c r="B639" s="21"/>
      <c r="C639" s="17">
        <v>4214</v>
      </c>
      <c r="D639" s="16" t="s">
        <v>194</v>
      </c>
      <c r="E639" s="92"/>
      <c r="F639" s="89"/>
      <c r="G639" s="89"/>
      <c r="H639" s="68">
        <f t="shared" si="156"/>
        <v>0</v>
      </c>
      <c r="I639" s="92"/>
      <c r="J639" s="89"/>
      <c r="K639" s="89"/>
      <c r="L639" s="68">
        <f t="shared" si="157"/>
        <v>0</v>
      </c>
    </row>
    <row r="640" spans="2:12" s="37" customFormat="1" ht="14.25" customHeight="1">
      <c r="B640" s="28">
        <v>4300</v>
      </c>
      <c r="C640" s="194" t="s">
        <v>4</v>
      </c>
      <c r="D640" s="194"/>
      <c r="E640" s="92"/>
      <c r="F640" s="89"/>
      <c r="G640" s="89"/>
      <c r="H640" s="68">
        <f t="shared" si="156"/>
        <v>0</v>
      </c>
      <c r="I640" s="92"/>
      <c r="J640" s="89"/>
      <c r="K640" s="89"/>
      <c r="L640" s="68">
        <f t="shared" si="157"/>
        <v>0</v>
      </c>
    </row>
    <row r="641" spans="2:12" s="37" customFormat="1">
      <c r="B641" s="28">
        <v>4500</v>
      </c>
      <c r="C641" s="191" t="s">
        <v>5</v>
      </c>
      <c r="D641" s="191"/>
      <c r="E641" s="92"/>
      <c r="F641" s="89"/>
      <c r="G641" s="89"/>
      <c r="H641" s="68">
        <f t="shared" si="156"/>
        <v>0</v>
      </c>
      <c r="I641" s="92"/>
      <c r="J641" s="89"/>
      <c r="K641" s="89"/>
      <c r="L641" s="68">
        <f t="shared" si="157"/>
        <v>0</v>
      </c>
    </row>
    <row r="642" spans="2:12" s="37" customFormat="1">
      <c r="B642" s="28">
        <v>4600</v>
      </c>
      <c r="C642" s="760" t="s">
        <v>6</v>
      </c>
      <c r="D642" s="760"/>
      <c r="E642" s="92"/>
      <c r="F642" s="89"/>
      <c r="G642" s="89"/>
      <c r="H642" s="68">
        <f t="shared" si="156"/>
        <v>0</v>
      </c>
      <c r="I642" s="92"/>
      <c r="J642" s="89"/>
      <c r="K642" s="89"/>
      <c r="L642" s="68">
        <f t="shared" si="157"/>
        <v>0</v>
      </c>
    </row>
    <row r="643" spans="2:12" s="37" customFormat="1" ht="12" customHeight="1">
      <c r="B643" s="286" t="s">
        <v>251</v>
      </c>
      <c r="C643" s="242" t="s">
        <v>12</v>
      </c>
      <c r="D643" s="242"/>
      <c r="E643" s="92"/>
      <c r="F643" s="89"/>
      <c r="G643" s="89">
        <v>8500</v>
      </c>
      <c r="H643" s="68">
        <f t="shared" si="156"/>
        <v>8500</v>
      </c>
      <c r="I643" s="92"/>
      <c r="J643" s="89"/>
      <c r="K643" s="89">
        <v>439</v>
      </c>
      <c r="L643" s="68">
        <f t="shared" si="157"/>
        <v>439</v>
      </c>
    </row>
    <row r="644" spans="2:12" s="37" customFormat="1" ht="12.6" thickBot="1">
      <c r="B644" s="32">
        <v>98</v>
      </c>
      <c r="C644" s="193" t="s">
        <v>7</v>
      </c>
      <c r="D644" s="191"/>
      <c r="E644" s="208"/>
      <c r="F644" s="209"/>
      <c r="G644" s="209"/>
      <c r="H644" s="231">
        <f t="shared" si="156"/>
        <v>0</v>
      </c>
      <c r="I644" s="208"/>
      <c r="J644" s="209"/>
      <c r="K644" s="209"/>
      <c r="L644" s="231">
        <f t="shared" si="157"/>
        <v>0</v>
      </c>
    </row>
    <row r="645" spans="2:12" s="37" customFormat="1" ht="12.6" thickBot="1">
      <c r="B645" s="22"/>
      <c r="C645" s="23"/>
      <c r="D645" s="24" t="s">
        <v>69</v>
      </c>
      <c r="E645" s="198">
        <f>SUM(E634+E635+E636+E637+E638+E640+E641+E642+E643+E644)</f>
        <v>320071</v>
      </c>
      <c r="F645" s="199">
        <f t="shared" ref="F645:H645" si="158">SUM(F634+F635+F636+F637+F638+F640+F641+F642+F643+F644)</f>
        <v>0</v>
      </c>
      <c r="G645" s="199">
        <f t="shared" si="158"/>
        <v>118207</v>
      </c>
      <c r="H645" s="200">
        <f t="shared" si="158"/>
        <v>438278</v>
      </c>
      <c r="I645" s="198">
        <f>SUM(I634+I635+I636+I637+I638+I640+I641+I642+I643+I644)</f>
        <v>303557</v>
      </c>
      <c r="J645" s="199">
        <f t="shared" ref="J645:L645" si="159">SUM(J634+J635+J636+J637+J638+J640+J641+J642+J643+J644)</f>
        <v>0</v>
      </c>
      <c r="K645" s="199">
        <f t="shared" si="159"/>
        <v>105707</v>
      </c>
      <c r="L645" s="200">
        <f t="shared" si="159"/>
        <v>409264</v>
      </c>
    </row>
    <row r="646" spans="2:12" s="37" customFormat="1" ht="12.6" thickBot="1">
      <c r="B646" s="73"/>
      <c r="C646" s="104"/>
      <c r="D646" s="108"/>
      <c r="E646" s="36"/>
      <c r="F646" s="36"/>
      <c r="G646" s="36"/>
      <c r="H646" s="36"/>
      <c r="I646" s="36"/>
      <c r="J646" s="36"/>
      <c r="K646" s="36"/>
      <c r="L646" s="36"/>
    </row>
    <row r="647" spans="2:12" s="37" customFormat="1" ht="37.5" customHeight="1" thickBot="1">
      <c r="B647" s="18"/>
      <c r="C647" s="192" t="s">
        <v>1</v>
      </c>
      <c r="D647" s="18" t="s">
        <v>14</v>
      </c>
      <c r="E647" s="201" t="s">
        <v>72</v>
      </c>
      <c r="F647" s="202" t="s">
        <v>73</v>
      </c>
      <c r="G647" s="202" t="s">
        <v>71</v>
      </c>
      <c r="H647" s="203" t="s">
        <v>13</v>
      </c>
      <c r="I647" s="201" t="s">
        <v>72</v>
      </c>
      <c r="J647" s="202" t="s">
        <v>73</v>
      </c>
      <c r="K647" s="202" t="s">
        <v>71</v>
      </c>
      <c r="L647" s="203" t="s">
        <v>13</v>
      </c>
    </row>
    <row r="648" spans="2:12" s="37" customFormat="1" ht="12.6" thickBot="1">
      <c r="B648" s="66" t="s">
        <v>15</v>
      </c>
      <c r="C648" s="164">
        <v>740</v>
      </c>
      <c r="D648" s="20" t="s">
        <v>54</v>
      </c>
      <c r="E648" s="204"/>
      <c r="F648" s="205"/>
      <c r="G648" s="205"/>
      <c r="H648" s="206"/>
      <c r="I648" s="204"/>
      <c r="J648" s="205"/>
      <c r="K648" s="205"/>
      <c r="L648" s="206"/>
    </row>
    <row r="649" spans="2:12" s="37" customFormat="1" ht="12" customHeight="1">
      <c r="B649" s="27" t="s">
        <v>10</v>
      </c>
      <c r="C649" s="762" t="s">
        <v>16</v>
      </c>
      <c r="D649" s="762"/>
      <c r="E649" s="224"/>
      <c r="F649" s="218">
        <v>93445</v>
      </c>
      <c r="G649" s="88"/>
      <c r="H649" s="68">
        <f>SUM(E649:G649)</f>
        <v>93445</v>
      </c>
      <c r="I649" s="224"/>
      <c r="J649" s="218">
        <v>72253</v>
      </c>
      <c r="K649" s="88"/>
      <c r="L649" s="68">
        <f>SUM(I649:K649)</f>
        <v>72253</v>
      </c>
    </row>
    <row r="650" spans="2:12" s="37" customFormat="1">
      <c r="B650" s="28">
        <v>1000</v>
      </c>
      <c r="C650" s="190" t="s">
        <v>2</v>
      </c>
      <c r="D650" s="190"/>
      <c r="E650" s="92"/>
      <c r="F650" s="89">
        <v>15345</v>
      </c>
      <c r="G650" s="89"/>
      <c r="H650" s="68">
        <f t="shared" ref="H650:H659" si="160">SUM(E650:G650)</f>
        <v>15345</v>
      </c>
      <c r="I650" s="92"/>
      <c r="J650" s="89">
        <v>11364</v>
      </c>
      <c r="K650" s="89"/>
      <c r="L650" s="68">
        <f t="shared" ref="L650:L659" si="161">SUM(I650:K650)</f>
        <v>11364</v>
      </c>
    </row>
    <row r="651" spans="2:12" s="37" customFormat="1">
      <c r="B651" s="29" t="s">
        <v>191</v>
      </c>
      <c r="C651" s="190" t="s">
        <v>192</v>
      </c>
      <c r="D651" s="190"/>
      <c r="E651" s="92"/>
      <c r="F651" s="89">
        <v>300</v>
      </c>
      <c r="G651" s="89"/>
      <c r="H651" s="68">
        <f t="shared" si="160"/>
        <v>300</v>
      </c>
      <c r="I651" s="92"/>
      <c r="J651" s="89"/>
      <c r="K651" s="89"/>
      <c r="L651" s="68">
        <f t="shared" si="161"/>
        <v>0</v>
      </c>
    </row>
    <row r="652" spans="2:12" s="37" customFormat="1">
      <c r="B652" s="30" t="s">
        <v>28</v>
      </c>
      <c r="C652" s="191" t="s">
        <v>193</v>
      </c>
      <c r="D652" s="191"/>
      <c r="E652" s="92"/>
      <c r="F652" s="89"/>
      <c r="G652" s="89"/>
      <c r="H652" s="68">
        <f t="shared" si="160"/>
        <v>0</v>
      </c>
      <c r="I652" s="92"/>
      <c r="J652" s="89"/>
      <c r="K652" s="89"/>
      <c r="L652" s="68">
        <f t="shared" si="161"/>
        <v>0</v>
      </c>
    </row>
    <row r="653" spans="2:12" s="37" customFormat="1">
      <c r="B653" s="28">
        <v>4200</v>
      </c>
      <c r="C653" s="191" t="s">
        <v>3</v>
      </c>
      <c r="D653" s="191"/>
      <c r="E653" s="92"/>
      <c r="F653" s="89"/>
      <c r="G653" s="89"/>
      <c r="H653" s="68">
        <f t="shared" si="160"/>
        <v>0</v>
      </c>
      <c r="I653" s="92"/>
      <c r="J653" s="89"/>
      <c r="K653" s="89"/>
      <c r="L653" s="68">
        <f t="shared" si="161"/>
        <v>0</v>
      </c>
    </row>
    <row r="654" spans="2:12" s="37" customFormat="1" ht="16.5" customHeight="1">
      <c r="B654" s="21"/>
      <c r="C654" s="17">
        <v>4214</v>
      </c>
      <c r="D654" s="16" t="s">
        <v>194</v>
      </c>
      <c r="E654" s="92"/>
      <c r="F654" s="89"/>
      <c r="G654" s="89"/>
      <c r="H654" s="68">
        <f t="shared" si="160"/>
        <v>0</v>
      </c>
      <c r="I654" s="92"/>
      <c r="J654" s="89"/>
      <c r="K654" s="89"/>
      <c r="L654" s="68">
        <f t="shared" si="161"/>
        <v>0</v>
      </c>
    </row>
    <row r="655" spans="2:12" s="37" customFormat="1">
      <c r="B655" s="28">
        <v>4300</v>
      </c>
      <c r="C655" s="194" t="s">
        <v>4</v>
      </c>
      <c r="D655" s="194"/>
      <c r="E655" s="92"/>
      <c r="F655" s="89"/>
      <c r="G655" s="89"/>
      <c r="H655" s="68">
        <f t="shared" si="160"/>
        <v>0</v>
      </c>
      <c r="I655" s="92"/>
      <c r="J655" s="89"/>
      <c r="K655" s="89"/>
      <c r="L655" s="68">
        <f t="shared" si="161"/>
        <v>0</v>
      </c>
    </row>
    <row r="656" spans="2:12" s="37" customFormat="1">
      <c r="B656" s="28">
        <v>4500</v>
      </c>
      <c r="C656" s="191" t="s">
        <v>5</v>
      </c>
      <c r="D656" s="191"/>
      <c r="E656" s="92"/>
      <c r="F656" s="89"/>
      <c r="G656" s="89"/>
      <c r="H656" s="68">
        <f t="shared" si="160"/>
        <v>0</v>
      </c>
      <c r="I656" s="92"/>
      <c r="J656" s="89"/>
      <c r="K656" s="89"/>
      <c r="L656" s="68">
        <f t="shared" si="161"/>
        <v>0</v>
      </c>
    </row>
    <row r="657" spans="2:12" s="37" customFormat="1" ht="12" customHeight="1">
      <c r="B657" s="28">
        <v>4600</v>
      </c>
      <c r="C657" s="760" t="s">
        <v>6</v>
      </c>
      <c r="D657" s="760"/>
      <c r="E657" s="92"/>
      <c r="F657" s="89"/>
      <c r="G657" s="89"/>
      <c r="H657" s="68">
        <f t="shared" si="160"/>
        <v>0</v>
      </c>
      <c r="I657" s="92"/>
      <c r="J657" s="89"/>
      <c r="K657" s="89"/>
      <c r="L657" s="68">
        <f t="shared" si="161"/>
        <v>0</v>
      </c>
    </row>
    <row r="658" spans="2:12" s="37" customFormat="1">
      <c r="B658" s="286" t="s">
        <v>251</v>
      </c>
      <c r="C658" s="242" t="s">
        <v>12</v>
      </c>
      <c r="D658" s="242"/>
      <c r="E658" s="92"/>
      <c r="F658" s="89">
        <v>2000</v>
      </c>
      <c r="G658" s="89"/>
      <c r="H658" s="68">
        <f t="shared" si="160"/>
        <v>2000</v>
      </c>
      <c r="I658" s="92"/>
      <c r="J658" s="89"/>
      <c r="K658" s="89"/>
      <c r="L658" s="68">
        <f t="shared" si="161"/>
        <v>0</v>
      </c>
    </row>
    <row r="659" spans="2:12" s="37" customFormat="1" ht="12.6" thickBot="1">
      <c r="B659" s="30">
        <v>98</v>
      </c>
      <c r="C659" s="191" t="s">
        <v>7</v>
      </c>
      <c r="D659" s="191"/>
      <c r="E659" s="208"/>
      <c r="F659" s="209"/>
      <c r="G659" s="209"/>
      <c r="H659" s="231">
        <f t="shared" si="160"/>
        <v>0</v>
      </c>
      <c r="I659" s="208"/>
      <c r="J659" s="209"/>
      <c r="K659" s="209"/>
      <c r="L659" s="231">
        <f t="shared" si="161"/>
        <v>0</v>
      </c>
    </row>
    <row r="660" spans="2:12" s="37" customFormat="1" ht="12.6" thickBot="1">
      <c r="B660" s="22"/>
      <c r="C660" s="23"/>
      <c r="D660" s="24" t="s">
        <v>69</v>
      </c>
      <c r="E660" s="198">
        <f>SUM(E649+E650+E651+E652+E653+E655+E656+E657+E658+E659)</f>
        <v>0</v>
      </c>
      <c r="F660" s="199">
        <f t="shared" ref="F660:H660" si="162">SUM(F649+F650+F651+F652+F653+F655+F656+F657+F658+F659)</f>
        <v>111090</v>
      </c>
      <c r="G660" s="199">
        <f t="shared" si="162"/>
        <v>0</v>
      </c>
      <c r="H660" s="199">
        <f t="shared" si="162"/>
        <v>111090</v>
      </c>
      <c r="I660" s="198">
        <f>SUM(I649+I650+I651+I652+I653+I655+I656+I657+I658+I659)</f>
        <v>0</v>
      </c>
      <c r="J660" s="199">
        <f t="shared" ref="J660:L660" si="163">SUM(J649+J650+J651+J652+J653+J655+J656+J657+J658+J659)</f>
        <v>83617</v>
      </c>
      <c r="K660" s="199">
        <f t="shared" si="163"/>
        <v>0</v>
      </c>
      <c r="L660" s="199">
        <f t="shared" si="163"/>
        <v>83617</v>
      </c>
    </row>
    <row r="661" spans="2:12" s="37" customFormat="1" ht="12.6" thickBot="1">
      <c r="B661" s="33"/>
      <c r="C661" s="34"/>
      <c r="D661" s="35"/>
      <c r="E661" s="36"/>
      <c r="F661" s="36"/>
      <c r="G661" s="36"/>
      <c r="H661" s="36"/>
      <c r="I661" s="36"/>
      <c r="J661" s="36"/>
      <c r="K661" s="36"/>
      <c r="L661" s="36"/>
    </row>
    <row r="662" spans="2:12" s="37" customFormat="1" ht="38.25" customHeight="1" thickBot="1">
      <c r="B662" s="70"/>
      <c r="C662" s="71" t="s">
        <v>1</v>
      </c>
      <c r="D662" s="70" t="s">
        <v>14</v>
      </c>
      <c r="E662" s="201" t="s">
        <v>72</v>
      </c>
      <c r="F662" s="202" t="s">
        <v>73</v>
      </c>
      <c r="G662" s="202" t="s">
        <v>71</v>
      </c>
      <c r="H662" s="203" t="s">
        <v>13</v>
      </c>
      <c r="I662" s="201" t="s">
        <v>72</v>
      </c>
      <c r="J662" s="202" t="s">
        <v>73</v>
      </c>
      <c r="K662" s="202" t="s">
        <v>71</v>
      </c>
      <c r="L662" s="203" t="s">
        <v>13</v>
      </c>
    </row>
    <row r="663" spans="2:12" s="37" customFormat="1" ht="12.6" thickBot="1">
      <c r="B663" s="66" t="s">
        <v>15</v>
      </c>
      <c r="C663" s="39">
        <v>741</v>
      </c>
      <c r="D663" s="72" t="s">
        <v>55</v>
      </c>
      <c r="E663" s="204"/>
      <c r="F663" s="205"/>
      <c r="G663" s="205"/>
      <c r="H663" s="206"/>
      <c r="I663" s="204"/>
      <c r="J663" s="205"/>
      <c r="K663" s="205"/>
      <c r="L663" s="206"/>
    </row>
    <row r="664" spans="2:12" s="37" customFormat="1" ht="12" customHeight="1">
      <c r="B664" s="27" t="s">
        <v>10</v>
      </c>
      <c r="C664" s="762" t="s">
        <v>16</v>
      </c>
      <c r="D664" s="762"/>
      <c r="E664" s="224"/>
      <c r="F664" s="218">
        <v>23440</v>
      </c>
      <c r="G664" s="88"/>
      <c r="H664" s="68">
        <f>SUM(E664:G664)</f>
        <v>23440</v>
      </c>
      <c r="I664" s="224"/>
      <c r="J664" s="218">
        <v>21439</v>
      </c>
      <c r="K664" s="88"/>
      <c r="L664" s="68">
        <f>SUM(I664:K664)</f>
        <v>21439</v>
      </c>
    </row>
    <row r="665" spans="2:12" s="37" customFormat="1">
      <c r="B665" s="28">
        <v>1000</v>
      </c>
      <c r="C665" s="190" t="s">
        <v>2</v>
      </c>
      <c r="D665" s="190"/>
      <c r="E665" s="92"/>
      <c r="F665" s="89">
        <v>5920</v>
      </c>
      <c r="G665" s="89"/>
      <c r="H665" s="68">
        <f t="shared" ref="H665:H674" si="164">SUM(E665:G665)</f>
        <v>5920</v>
      </c>
      <c r="I665" s="92"/>
      <c r="J665" s="89">
        <v>5243</v>
      </c>
      <c r="K665" s="89"/>
      <c r="L665" s="68">
        <f t="shared" ref="L665:L674" si="165">SUM(I665:K665)</f>
        <v>5243</v>
      </c>
    </row>
    <row r="666" spans="2:12" s="37" customFormat="1">
      <c r="B666" s="29" t="s">
        <v>191</v>
      </c>
      <c r="C666" s="190" t="s">
        <v>192</v>
      </c>
      <c r="D666" s="190"/>
      <c r="E666" s="92"/>
      <c r="F666" s="89">
        <v>250</v>
      </c>
      <c r="G666" s="89"/>
      <c r="H666" s="68">
        <f t="shared" si="164"/>
        <v>250</v>
      </c>
      <c r="I666" s="92"/>
      <c r="J666" s="89">
        <v>250</v>
      </c>
      <c r="K666" s="89"/>
      <c r="L666" s="68">
        <f t="shared" si="165"/>
        <v>250</v>
      </c>
    </row>
    <row r="667" spans="2:12" s="37" customFormat="1">
      <c r="B667" s="30" t="s">
        <v>28</v>
      </c>
      <c r="C667" s="191" t="s">
        <v>193</v>
      </c>
      <c r="D667" s="191"/>
      <c r="E667" s="92"/>
      <c r="F667" s="89"/>
      <c r="G667" s="89"/>
      <c r="H667" s="68">
        <f t="shared" si="164"/>
        <v>0</v>
      </c>
      <c r="I667" s="92"/>
      <c r="J667" s="89"/>
      <c r="K667" s="89"/>
      <c r="L667" s="68">
        <f t="shared" si="165"/>
        <v>0</v>
      </c>
    </row>
    <row r="668" spans="2:12" s="37" customFormat="1">
      <c r="B668" s="28">
        <v>4200</v>
      </c>
      <c r="C668" s="191" t="s">
        <v>3</v>
      </c>
      <c r="D668" s="191"/>
      <c r="E668" s="92"/>
      <c r="F668" s="89"/>
      <c r="G668" s="89"/>
      <c r="H668" s="68">
        <f t="shared" si="164"/>
        <v>0</v>
      </c>
      <c r="I668" s="92"/>
      <c r="J668" s="89"/>
      <c r="K668" s="89"/>
      <c r="L668" s="68">
        <f t="shared" si="165"/>
        <v>0</v>
      </c>
    </row>
    <row r="669" spans="2:12" s="37" customFormat="1" ht="19.5" customHeight="1">
      <c r="B669" s="21"/>
      <c r="C669" s="17">
        <v>4214</v>
      </c>
      <c r="D669" s="16" t="s">
        <v>194</v>
      </c>
      <c r="E669" s="92"/>
      <c r="F669" s="89"/>
      <c r="G669" s="89"/>
      <c r="H669" s="68">
        <f t="shared" si="164"/>
        <v>0</v>
      </c>
      <c r="I669" s="92"/>
      <c r="J669" s="89"/>
      <c r="K669" s="89"/>
      <c r="L669" s="68">
        <f t="shared" si="165"/>
        <v>0</v>
      </c>
    </row>
    <row r="670" spans="2:12" s="37" customFormat="1">
      <c r="B670" s="28">
        <v>4300</v>
      </c>
      <c r="C670" s="194" t="s">
        <v>4</v>
      </c>
      <c r="D670" s="194"/>
      <c r="E670" s="92"/>
      <c r="F670" s="89"/>
      <c r="G670" s="89"/>
      <c r="H670" s="68">
        <f t="shared" si="164"/>
        <v>0</v>
      </c>
      <c r="I670" s="92"/>
      <c r="J670" s="89"/>
      <c r="K670" s="89"/>
      <c r="L670" s="68">
        <f t="shared" si="165"/>
        <v>0</v>
      </c>
    </row>
    <row r="671" spans="2:12" s="37" customFormat="1">
      <c r="B671" s="28">
        <v>4500</v>
      </c>
      <c r="C671" s="191" t="s">
        <v>5</v>
      </c>
      <c r="D671" s="191"/>
      <c r="E671" s="92"/>
      <c r="F671" s="89"/>
      <c r="G671" s="89"/>
      <c r="H671" s="68">
        <f t="shared" si="164"/>
        <v>0</v>
      </c>
      <c r="I671" s="92"/>
      <c r="J671" s="89"/>
      <c r="K671" s="89"/>
      <c r="L671" s="68">
        <f t="shared" si="165"/>
        <v>0</v>
      </c>
    </row>
    <row r="672" spans="2:12" s="37" customFormat="1" ht="12" customHeight="1">
      <c r="B672" s="28">
        <v>4600</v>
      </c>
      <c r="C672" s="760" t="s">
        <v>6</v>
      </c>
      <c r="D672" s="760"/>
      <c r="E672" s="92"/>
      <c r="F672" s="89"/>
      <c r="G672" s="89"/>
      <c r="H672" s="68">
        <f t="shared" si="164"/>
        <v>0</v>
      </c>
      <c r="I672" s="92"/>
      <c r="J672" s="89"/>
      <c r="K672" s="89"/>
      <c r="L672" s="68">
        <f t="shared" si="165"/>
        <v>0</v>
      </c>
    </row>
    <row r="673" spans="2:12" s="37" customFormat="1">
      <c r="B673" s="286" t="s">
        <v>251</v>
      </c>
      <c r="C673" s="242" t="s">
        <v>12</v>
      </c>
      <c r="D673" s="242"/>
      <c r="E673" s="92"/>
      <c r="F673" s="89"/>
      <c r="G673" s="89"/>
      <c r="H673" s="68">
        <f t="shared" si="164"/>
        <v>0</v>
      </c>
      <c r="I673" s="92"/>
      <c r="J673" s="89"/>
      <c r="K673" s="89"/>
      <c r="L673" s="68">
        <f t="shared" si="165"/>
        <v>0</v>
      </c>
    </row>
    <row r="674" spans="2:12" s="37" customFormat="1" ht="12.6" thickBot="1">
      <c r="B674" s="32">
        <v>98</v>
      </c>
      <c r="C674" s="193" t="s">
        <v>7</v>
      </c>
      <c r="D674" s="191"/>
      <c r="E674" s="208"/>
      <c r="F674" s="209"/>
      <c r="G674" s="209"/>
      <c r="H674" s="68">
        <f t="shared" si="164"/>
        <v>0</v>
      </c>
      <c r="I674" s="208"/>
      <c r="J674" s="209"/>
      <c r="K674" s="209"/>
      <c r="L674" s="68">
        <f t="shared" si="165"/>
        <v>0</v>
      </c>
    </row>
    <row r="675" spans="2:12" s="37" customFormat="1" ht="12.6" thickBot="1">
      <c r="B675" s="22"/>
      <c r="C675" s="23"/>
      <c r="D675" s="24" t="s">
        <v>69</v>
      </c>
      <c r="E675" s="198">
        <f>SUM(E664+E665+E666+E667+E668+E670+E671+E672+E673+E674)</f>
        <v>0</v>
      </c>
      <c r="F675" s="199">
        <f t="shared" ref="F675:H675" si="166">SUM(F664+F665+F666+F667+F668+F670+F671+F672+F673+F674)</f>
        <v>29610</v>
      </c>
      <c r="G675" s="199">
        <f t="shared" si="166"/>
        <v>0</v>
      </c>
      <c r="H675" s="200">
        <f t="shared" si="166"/>
        <v>29610</v>
      </c>
      <c r="I675" s="198">
        <f>SUM(I664+I665+I666+I667+I668+I670+I671+I672+I673+I674)</f>
        <v>0</v>
      </c>
      <c r="J675" s="199">
        <f t="shared" ref="J675:L675" si="167">SUM(J664+J665+J666+J667+J668+J670+J671+J672+J673+J674)</f>
        <v>26932</v>
      </c>
      <c r="K675" s="199">
        <f t="shared" si="167"/>
        <v>0</v>
      </c>
      <c r="L675" s="200">
        <f t="shared" si="167"/>
        <v>26932</v>
      </c>
    </row>
    <row r="676" spans="2:12" s="37" customFormat="1" ht="12.6" thickBot="1">
      <c r="B676" s="74"/>
      <c r="C676" s="107"/>
      <c r="D676" s="108"/>
      <c r="E676" s="36"/>
      <c r="F676" s="36"/>
      <c r="G676" s="36"/>
      <c r="H676" s="36"/>
      <c r="I676" s="36"/>
      <c r="J676" s="36"/>
      <c r="K676" s="36"/>
      <c r="L676" s="36"/>
    </row>
    <row r="677" spans="2:12" s="37" customFormat="1" ht="37.5" customHeight="1" thickBot="1">
      <c r="B677" s="18"/>
      <c r="C677" s="192" t="s">
        <v>1</v>
      </c>
      <c r="D677" s="18" t="s">
        <v>14</v>
      </c>
      <c r="E677" s="201" t="s">
        <v>72</v>
      </c>
      <c r="F677" s="202" t="s">
        <v>73</v>
      </c>
      <c r="G677" s="202" t="s">
        <v>71</v>
      </c>
      <c r="H677" s="203" t="s">
        <v>13</v>
      </c>
      <c r="I677" s="201" t="s">
        <v>72</v>
      </c>
      <c r="J677" s="202" t="s">
        <v>73</v>
      </c>
      <c r="K677" s="202" t="s">
        <v>71</v>
      </c>
      <c r="L677" s="203" t="s">
        <v>13</v>
      </c>
    </row>
    <row r="678" spans="2:12" s="37" customFormat="1" ht="12.6" thickBot="1">
      <c r="B678" s="66" t="s">
        <v>15</v>
      </c>
      <c r="C678" s="19">
        <v>745</v>
      </c>
      <c r="D678" s="20" t="s">
        <v>56</v>
      </c>
      <c r="E678" s="204"/>
      <c r="F678" s="205"/>
      <c r="G678" s="205"/>
      <c r="H678" s="206"/>
      <c r="I678" s="204"/>
      <c r="J678" s="205"/>
      <c r="K678" s="205"/>
      <c r="L678" s="206"/>
    </row>
    <row r="679" spans="2:12" s="37" customFormat="1" ht="12" customHeight="1">
      <c r="B679" s="27" t="s">
        <v>10</v>
      </c>
      <c r="C679" s="762" t="s">
        <v>16</v>
      </c>
      <c r="D679" s="762"/>
      <c r="E679" s="224"/>
      <c r="F679" s="218">
        <v>26285</v>
      </c>
      <c r="G679" s="88"/>
      <c r="H679" s="68">
        <f>SUM(E679:G679)</f>
        <v>26285</v>
      </c>
      <c r="I679" s="224"/>
      <c r="J679" s="218">
        <v>24971</v>
      </c>
      <c r="K679" s="88"/>
      <c r="L679" s="68">
        <f>SUM(I679:K679)</f>
        <v>24971</v>
      </c>
    </row>
    <row r="680" spans="2:12" s="37" customFormat="1">
      <c r="B680" s="28">
        <v>1000</v>
      </c>
      <c r="C680" s="190" t="s">
        <v>2</v>
      </c>
      <c r="D680" s="190"/>
      <c r="E680" s="92"/>
      <c r="F680" s="89">
        <v>22200</v>
      </c>
      <c r="G680" s="89"/>
      <c r="H680" s="68">
        <f t="shared" ref="H680:H689" si="168">SUM(E680:G680)</f>
        <v>22200</v>
      </c>
      <c r="I680" s="92"/>
      <c r="J680" s="89">
        <v>21677</v>
      </c>
      <c r="K680" s="89"/>
      <c r="L680" s="68">
        <f t="shared" ref="L680:L689" si="169">SUM(I680:K680)</f>
        <v>21677</v>
      </c>
    </row>
    <row r="681" spans="2:12" s="37" customFormat="1">
      <c r="B681" s="29" t="s">
        <v>191</v>
      </c>
      <c r="C681" s="190" t="s">
        <v>192</v>
      </c>
      <c r="D681" s="190"/>
      <c r="E681" s="92"/>
      <c r="F681" s="89">
        <v>200</v>
      </c>
      <c r="G681" s="89"/>
      <c r="H681" s="68">
        <f t="shared" si="168"/>
        <v>200</v>
      </c>
      <c r="I681" s="92"/>
      <c r="J681" s="89">
        <v>159</v>
      </c>
      <c r="K681" s="89"/>
      <c r="L681" s="68">
        <f t="shared" si="169"/>
        <v>159</v>
      </c>
    </row>
    <row r="682" spans="2:12" s="37" customFormat="1">
      <c r="B682" s="30" t="s">
        <v>28</v>
      </c>
      <c r="C682" s="191" t="s">
        <v>193</v>
      </c>
      <c r="D682" s="191"/>
      <c r="E682" s="92"/>
      <c r="F682" s="89"/>
      <c r="G682" s="89"/>
      <c r="H682" s="68">
        <f t="shared" si="168"/>
        <v>0</v>
      </c>
      <c r="I682" s="92"/>
      <c r="J682" s="89"/>
      <c r="K682" s="89"/>
      <c r="L682" s="68">
        <f t="shared" si="169"/>
        <v>0</v>
      </c>
    </row>
    <row r="683" spans="2:12" s="37" customFormat="1">
      <c r="B683" s="28">
        <v>4200</v>
      </c>
      <c r="C683" s="191" t="s">
        <v>3</v>
      </c>
      <c r="D683" s="191"/>
      <c r="E683" s="92"/>
      <c r="F683" s="89">
        <v>5000</v>
      </c>
      <c r="G683" s="89"/>
      <c r="H683" s="68">
        <f t="shared" si="168"/>
        <v>5000</v>
      </c>
      <c r="I683" s="92"/>
      <c r="J683" s="89">
        <v>3578</v>
      </c>
      <c r="K683" s="89"/>
      <c r="L683" s="68">
        <f t="shared" si="169"/>
        <v>3578</v>
      </c>
    </row>
    <row r="684" spans="2:12" s="37" customFormat="1" ht="18.75" customHeight="1">
      <c r="B684" s="21"/>
      <c r="C684" s="17">
        <v>4214</v>
      </c>
      <c r="D684" s="16" t="s">
        <v>194</v>
      </c>
      <c r="E684" s="92"/>
      <c r="F684" s="89">
        <v>5000</v>
      </c>
      <c r="G684" s="89"/>
      <c r="H684" s="68">
        <f t="shared" si="168"/>
        <v>5000</v>
      </c>
      <c r="I684" s="92"/>
      <c r="J684" s="89">
        <v>3578</v>
      </c>
      <c r="K684" s="89"/>
      <c r="L684" s="68">
        <f t="shared" si="169"/>
        <v>3578</v>
      </c>
    </row>
    <row r="685" spans="2:12" s="37" customFormat="1">
      <c r="B685" s="28">
        <v>4300</v>
      </c>
      <c r="C685" s="194" t="s">
        <v>4</v>
      </c>
      <c r="D685" s="194"/>
      <c r="E685" s="92"/>
      <c r="F685" s="89"/>
      <c r="G685" s="89"/>
      <c r="H685" s="68">
        <f t="shared" si="168"/>
        <v>0</v>
      </c>
      <c r="I685" s="92"/>
      <c r="J685" s="89"/>
      <c r="K685" s="89"/>
      <c r="L685" s="68">
        <f t="shared" si="169"/>
        <v>0</v>
      </c>
    </row>
    <row r="686" spans="2:12" s="37" customFormat="1">
      <c r="B686" s="28">
        <v>4500</v>
      </c>
      <c r="C686" s="191" t="s">
        <v>5</v>
      </c>
      <c r="D686" s="191"/>
      <c r="E686" s="92"/>
      <c r="F686" s="89"/>
      <c r="G686" s="89"/>
      <c r="H686" s="68">
        <f t="shared" si="168"/>
        <v>0</v>
      </c>
      <c r="I686" s="92"/>
      <c r="J686" s="89"/>
      <c r="K686" s="89"/>
      <c r="L686" s="68">
        <f t="shared" si="169"/>
        <v>0</v>
      </c>
    </row>
    <row r="687" spans="2:12" s="37" customFormat="1" ht="12" customHeight="1">
      <c r="B687" s="28">
        <v>4600</v>
      </c>
      <c r="C687" s="760" t="s">
        <v>6</v>
      </c>
      <c r="D687" s="760"/>
      <c r="E687" s="92"/>
      <c r="F687" s="89"/>
      <c r="G687" s="89"/>
      <c r="H687" s="68">
        <f t="shared" si="168"/>
        <v>0</v>
      </c>
      <c r="I687" s="92"/>
      <c r="J687" s="89"/>
      <c r="K687" s="89"/>
      <c r="L687" s="68">
        <f t="shared" si="169"/>
        <v>0</v>
      </c>
    </row>
    <row r="688" spans="2:12" s="37" customFormat="1">
      <c r="B688" s="286" t="s">
        <v>251</v>
      </c>
      <c r="C688" s="242" t="s">
        <v>12</v>
      </c>
      <c r="D688" s="242"/>
      <c r="E688" s="92"/>
      <c r="F688" s="89">
        <v>9600</v>
      </c>
      <c r="G688" s="89"/>
      <c r="H688" s="68">
        <f t="shared" si="168"/>
        <v>9600</v>
      </c>
      <c r="I688" s="92"/>
      <c r="J688" s="89"/>
      <c r="K688" s="89"/>
      <c r="L688" s="68">
        <f t="shared" si="169"/>
        <v>0</v>
      </c>
    </row>
    <row r="689" spans="2:12" s="37" customFormat="1" ht="12.6" thickBot="1">
      <c r="B689" s="32">
        <v>98</v>
      </c>
      <c r="C689" s="193" t="s">
        <v>7</v>
      </c>
      <c r="D689" s="191"/>
      <c r="E689" s="208"/>
      <c r="F689" s="209"/>
      <c r="G689" s="209"/>
      <c r="H689" s="68">
        <f t="shared" si="168"/>
        <v>0</v>
      </c>
      <c r="I689" s="208"/>
      <c r="J689" s="209"/>
      <c r="K689" s="209"/>
      <c r="L689" s="68">
        <f t="shared" si="169"/>
        <v>0</v>
      </c>
    </row>
    <row r="690" spans="2:12" s="37" customFormat="1" ht="12.6" thickBot="1">
      <c r="B690" s="22"/>
      <c r="C690" s="23"/>
      <c r="D690" s="24" t="s">
        <v>70</v>
      </c>
      <c r="E690" s="198">
        <f>SUM(E679+E680+E681+E682+E683+E685+E686+E687+E688+E689)</f>
        <v>0</v>
      </c>
      <c r="F690" s="199">
        <f t="shared" ref="F690:H690" si="170">SUM(F679+F680+F681+F682+F683+F685+F686+F687+F688+F689)</f>
        <v>63285</v>
      </c>
      <c r="G690" s="199">
        <f t="shared" si="170"/>
        <v>0</v>
      </c>
      <c r="H690" s="200">
        <f t="shared" si="170"/>
        <v>63285</v>
      </c>
      <c r="I690" s="198">
        <f>SUM(I679+I680+I681+I682+I683+I685+I686+I687+I688+I689)</f>
        <v>0</v>
      </c>
      <c r="J690" s="199">
        <f t="shared" ref="J690:L690" si="171">SUM(J679+J680+J681+J682+J683+J685+J686+J687+J688+J689)</f>
        <v>50385</v>
      </c>
      <c r="K690" s="199">
        <f t="shared" si="171"/>
        <v>0</v>
      </c>
      <c r="L690" s="200">
        <f t="shared" si="171"/>
        <v>50385</v>
      </c>
    </row>
    <row r="691" spans="2:12" s="37" customFormat="1" ht="12.6" thickBot="1">
      <c r="B691" s="79"/>
      <c r="C691" s="80"/>
      <c r="D691" s="81"/>
      <c r="E691" s="36"/>
      <c r="F691" s="36"/>
      <c r="G691" s="36"/>
      <c r="H691" s="36"/>
      <c r="I691" s="36"/>
      <c r="J691" s="36"/>
      <c r="K691" s="36"/>
      <c r="L691" s="36"/>
    </row>
    <row r="692" spans="2:12" s="37" customFormat="1" ht="36.75" customHeight="1" thickBot="1">
      <c r="B692" s="18"/>
      <c r="C692" s="192" t="s">
        <v>1</v>
      </c>
      <c r="D692" s="18" t="s">
        <v>14</v>
      </c>
      <c r="E692" s="201" t="s">
        <v>72</v>
      </c>
      <c r="F692" s="202" t="s">
        <v>73</v>
      </c>
      <c r="G692" s="202" t="s">
        <v>71</v>
      </c>
      <c r="H692" s="203" t="s">
        <v>13</v>
      </c>
      <c r="I692" s="201" t="s">
        <v>72</v>
      </c>
      <c r="J692" s="202" t="s">
        <v>73</v>
      </c>
      <c r="K692" s="202" t="s">
        <v>71</v>
      </c>
      <c r="L692" s="203" t="s">
        <v>13</v>
      </c>
    </row>
    <row r="693" spans="2:12" s="37" customFormat="1" ht="12.6" thickBot="1">
      <c r="B693" s="66" t="s">
        <v>15</v>
      </c>
      <c r="C693" s="19">
        <v>752</v>
      </c>
      <c r="D693" s="20" t="s">
        <v>57</v>
      </c>
      <c r="E693" s="204"/>
      <c r="F693" s="205"/>
      <c r="G693" s="205"/>
      <c r="H693" s="206"/>
      <c r="I693" s="204"/>
      <c r="J693" s="205"/>
      <c r="K693" s="205"/>
      <c r="L693" s="206"/>
    </row>
    <row r="694" spans="2:12" s="37" customFormat="1" ht="12" customHeight="1">
      <c r="B694" s="27" t="s">
        <v>10</v>
      </c>
      <c r="C694" s="293" t="s">
        <v>16</v>
      </c>
      <c r="D694" s="109"/>
      <c r="E694" s="224"/>
      <c r="F694" s="218">
        <v>20520</v>
      </c>
      <c r="G694" s="88"/>
      <c r="H694" s="68">
        <f>SUM(E694:G694)</f>
        <v>20520</v>
      </c>
      <c r="I694" s="224"/>
      <c r="J694" s="218">
        <v>19929</v>
      </c>
      <c r="K694" s="88"/>
      <c r="L694" s="68">
        <f>SUM(I694:K694)</f>
        <v>19929</v>
      </c>
    </row>
    <row r="695" spans="2:12" s="37" customFormat="1">
      <c r="B695" s="28">
        <v>1000</v>
      </c>
      <c r="C695" s="190" t="s">
        <v>2</v>
      </c>
      <c r="D695" s="190"/>
      <c r="E695" s="92"/>
      <c r="F695" s="89">
        <v>13971</v>
      </c>
      <c r="G695" s="89"/>
      <c r="H695" s="68">
        <f t="shared" ref="H695:H704" si="172">SUM(E695:G695)</f>
        <v>13971</v>
      </c>
      <c r="I695" s="92"/>
      <c r="J695" s="89">
        <v>12073</v>
      </c>
      <c r="K695" s="89"/>
      <c r="L695" s="68">
        <f t="shared" ref="L695:L704" si="173">SUM(I695:K695)</f>
        <v>12073</v>
      </c>
    </row>
    <row r="696" spans="2:12" s="37" customFormat="1">
      <c r="B696" s="29" t="s">
        <v>191</v>
      </c>
      <c r="C696" s="190" t="s">
        <v>192</v>
      </c>
      <c r="D696" s="190"/>
      <c r="E696" s="92"/>
      <c r="F696" s="89">
        <v>514</v>
      </c>
      <c r="G696" s="89"/>
      <c r="H696" s="68">
        <f t="shared" si="172"/>
        <v>514</v>
      </c>
      <c r="I696" s="92"/>
      <c r="J696" s="89">
        <v>514</v>
      </c>
      <c r="K696" s="89"/>
      <c r="L696" s="68">
        <f t="shared" si="173"/>
        <v>514</v>
      </c>
    </row>
    <row r="697" spans="2:12" s="37" customFormat="1">
      <c r="B697" s="30" t="s">
        <v>28</v>
      </c>
      <c r="C697" s="191" t="s">
        <v>193</v>
      </c>
      <c r="D697" s="191"/>
      <c r="E697" s="92"/>
      <c r="F697" s="89"/>
      <c r="G697" s="89"/>
      <c r="H697" s="68">
        <f t="shared" si="172"/>
        <v>0</v>
      </c>
      <c r="I697" s="92"/>
      <c r="J697" s="89"/>
      <c r="K697" s="89"/>
      <c r="L697" s="68">
        <f t="shared" si="173"/>
        <v>0</v>
      </c>
    </row>
    <row r="698" spans="2:12" s="37" customFormat="1">
      <c r="B698" s="28">
        <v>4200</v>
      </c>
      <c r="C698" s="191" t="s">
        <v>3</v>
      </c>
      <c r="D698" s="191"/>
      <c r="E698" s="92"/>
      <c r="F698" s="89"/>
      <c r="G698" s="89"/>
      <c r="H698" s="68">
        <f t="shared" si="172"/>
        <v>0</v>
      </c>
      <c r="I698" s="92"/>
      <c r="J698" s="89"/>
      <c r="K698" s="89"/>
      <c r="L698" s="68">
        <f t="shared" si="173"/>
        <v>0</v>
      </c>
    </row>
    <row r="699" spans="2:12" s="37" customFormat="1" ht="18.75" customHeight="1">
      <c r="B699" s="21"/>
      <c r="C699" s="17">
        <v>4214</v>
      </c>
      <c r="D699" s="16" t="s">
        <v>194</v>
      </c>
      <c r="E699" s="92"/>
      <c r="F699" s="89"/>
      <c r="G699" s="89"/>
      <c r="H699" s="68">
        <f t="shared" si="172"/>
        <v>0</v>
      </c>
      <c r="I699" s="92"/>
      <c r="J699" s="89"/>
      <c r="K699" s="89"/>
      <c r="L699" s="68">
        <f t="shared" si="173"/>
        <v>0</v>
      </c>
    </row>
    <row r="700" spans="2:12" s="37" customFormat="1">
      <c r="B700" s="28">
        <v>4300</v>
      </c>
      <c r="C700" s="194" t="s">
        <v>4</v>
      </c>
      <c r="D700" s="194"/>
      <c r="E700" s="92"/>
      <c r="F700" s="89"/>
      <c r="G700" s="89"/>
      <c r="H700" s="68">
        <f t="shared" si="172"/>
        <v>0</v>
      </c>
      <c r="I700" s="92"/>
      <c r="J700" s="89"/>
      <c r="K700" s="89"/>
      <c r="L700" s="68">
        <f t="shared" si="173"/>
        <v>0</v>
      </c>
    </row>
    <row r="701" spans="2:12" s="37" customFormat="1">
      <c r="B701" s="28">
        <v>4500</v>
      </c>
      <c r="C701" s="191" t="s">
        <v>5</v>
      </c>
      <c r="D701" s="191"/>
      <c r="E701" s="92"/>
      <c r="F701" s="89"/>
      <c r="G701" s="89"/>
      <c r="H701" s="68">
        <f t="shared" si="172"/>
        <v>0</v>
      </c>
      <c r="I701" s="92"/>
      <c r="J701" s="89"/>
      <c r="K701" s="89"/>
      <c r="L701" s="68">
        <f t="shared" si="173"/>
        <v>0</v>
      </c>
    </row>
    <row r="702" spans="2:12" s="37" customFormat="1" ht="12" customHeight="1">
      <c r="B702" s="28">
        <v>4600</v>
      </c>
      <c r="C702" s="760" t="s">
        <v>6</v>
      </c>
      <c r="D702" s="760"/>
      <c r="E702" s="92"/>
      <c r="F702" s="89"/>
      <c r="G702" s="89"/>
      <c r="H702" s="68">
        <f t="shared" si="172"/>
        <v>0</v>
      </c>
      <c r="I702" s="92"/>
      <c r="J702" s="89"/>
      <c r="K702" s="89"/>
      <c r="L702" s="68">
        <f t="shared" si="173"/>
        <v>0</v>
      </c>
    </row>
    <row r="703" spans="2:12" s="37" customFormat="1">
      <c r="B703" s="286" t="s">
        <v>251</v>
      </c>
      <c r="C703" s="242" t="s">
        <v>12</v>
      </c>
      <c r="D703" s="242"/>
      <c r="E703" s="92"/>
      <c r="F703" s="89">
        <v>16687</v>
      </c>
      <c r="G703" s="89"/>
      <c r="H703" s="68">
        <f t="shared" si="172"/>
        <v>16687</v>
      </c>
      <c r="I703" s="92"/>
      <c r="J703" s="89">
        <v>16687</v>
      </c>
      <c r="K703" s="89"/>
      <c r="L703" s="68">
        <f t="shared" si="173"/>
        <v>16687</v>
      </c>
    </row>
    <row r="704" spans="2:12" s="37" customFormat="1" ht="12.6" thickBot="1">
      <c r="B704" s="32">
        <v>98</v>
      </c>
      <c r="C704" s="193" t="s">
        <v>7</v>
      </c>
      <c r="D704" s="191"/>
      <c r="E704" s="208"/>
      <c r="F704" s="209"/>
      <c r="G704" s="209"/>
      <c r="H704" s="68">
        <f t="shared" si="172"/>
        <v>0</v>
      </c>
      <c r="I704" s="208"/>
      <c r="J704" s="209"/>
      <c r="K704" s="209"/>
      <c r="L704" s="68">
        <f t="shared" si="173"/>
        <v>0</v>
      </c>
    </row>
    <row r="705" spans="2:16" s="37" customFormat="1" ht="12.6" thickBot="1">
      <c r="B705" s="22"/>
      <c r="C705" s="23"/>
      <c r="D705" s="24" t="s">
        <v>69</v>
      </c>
      <c r="E705" s="198">
        <f>SUM(E694+E695+E696+E697+E698+E700+E701+E702+E703+E704)</f>
        <v>0</v>
      </c>
      <c r="F705" s="199">
        <f t="shared" ref="F705:H705" si="174">SUM(F694+F695+F696+F697+F698+F700+F701+F702+F703+F704)</f>
        <v>51692</v>
      </c>
      <c r="G705" s="199">
        <f t="shared" si="174"/>
        <v>0</v>
      </c>
      <c r="H705" s="200">
        <f t="shared" si="174"/>
        <v>51692</v>
      </c>
      <c r="I705" s="198">
        <f>SUM(I694+I695+I696+I697+I698+I700+I701+I702+I703+I704)</f>
        <v>0</v>
      </c>
      <c r="J705" s="199">
        <f t="shared" ref="J705:L705" si="175">SUM(J694+J695+J696+J697+J698+J700+J701+J702+J703+J704)</f>
        <v>49203</v>
      </c>
      <c r="K705" s="199">
        <f t="shared" si="175"/>
        <v>0</v>
      </c>
      <c r="L705" s="200">
        <f t="shared" si="175"/>
        <v>49203</v>
      </c>
    </row>
    <row r="706" spans="2:16" s="37" customFormat="1" ht="12.6" thickBot="1">
      <c r="B706" s="75"/>
      <c r="C706" s="75"/>
      <c r="D706" s="76"/>
      <c r="E706" s="235"/>
      <c r="F706" s="236"/>
      <c r="G706" s="236"/>
      <c r="H706" s="236"/>
      <c r="I706" s="235"/>
      <c r="J706" s="236"/>
      <c r="K706" s="236"/>
      <c r="L706" s="236"/>
    </row>
    <row r="707" spans="2:16" s="37" customFormat="1" ht="33.75" customHeight="1" thickBot="1">
      <c r="B707" s="18"/>
      <c r="C707" s="192" t="s">
        <v>1</v>
      </c>
      <c r="D707" s="18" t="s">
        <v>14</v>
      </c>
      <c r="E707" s="201" t="s">
        <v>72</v>
      </c>
      <c r="F707" s="202" t="s">
        <v>73</v>
      </c>
      <c r="G707" s="202" t="s">
        <v>71</v>
      </c>
      <c r="H707" s="203" t="s">
        <v>13</v>
      </c>
      <c r="I707" s="201" t="s">
        <v>72</v>
      </c>
      <c r="J707" s="202" t="s">
        <v>73</v>
      </c>
      <c r="K707" s="202" t="s">
        <v>71</v>
      </c>
      <c r="L707" s="203" t="s">
        <v>13</v>
      </c>
    </row>
    <row r="708" spans="2:16" s="37" customFormat="1" ht="12.6" thickBot="1">
      <c r="B708" s="66" t="s">
        <v>15</v>
      </c>
      <c r="C708" s="19">
        <v>759</v>
      </c>
      <c r="D708" s="20" t="s">
        <v>58</v>
      </c>
      <c r="E708" s="204"/>
      <c r="F708" s="205"/>
      <c r="G708" s="205"/>
      <c r="H708" s="206"/>
      <c r="I708" s="204"/>
      <c r="J708" s="205"/>
      <c r="K708" s="205"/>
      <c r="L708" s="206"/>
    </row>
    <row r="709" spans="2:16" s="37" customFormat="1" ht="20.25" customHeight="1">
      <c r="B709" s="27" t="s">
        <v>10</v>
      </c>
      <c r="C709" s="762" t="s">
        <v>16</v>
      </c>
      <c r="D709" s="762"/>
      <c r="E709" s="224"/>
      <c r="F709" s="218">
        <v>8842</v>
      </c>
      <c r="G709" s="88"/>
      <c r="H709" s="68">
        <f>SUM(E709:G709)</f>
        <v>8842</v>
      </c>
      <c r="I709" s="224"/>
      <c r="J709" s="218">
        <v>8838</v>
      </c>
      <c r="K709" s="88"/>
      <c r="L709" s="68">
        <f>SUM(I709:K709)</f>
        <v>8838</v>
      </c>
      <c r="M709" s="216"/>
      <c r="N709" s="216"/>
      <c r="O709" s="216"/>
      <c r="P709" s="216"/>
    </row>
    <row r="710" spans="2:16" s="37" customFormat="1">
      <c r="B710" s="28">
        <v>1000</v>
      </c>
      <c r="C710" s="190" t="s">
        <v>2</v>
      </c>
      <c r="D710" s="190"/>
      <c r="E710" s="92"/>
      <c r="F710" s="89">
        <v>134356</v>
      </c>
      <c r="G710" s="89"/>
      <c r="H710" s="68">
        <f t="shared" ref="H710:H719" si="176">SUM(E710:G710)</f>
        <v>134356</v>
      </c>
      <c r="I710" s="92"/>
      <c r="J710" s="89">
        <v>126450</v>
      </c>
      <c r="K710" s="89"/>
      <c r="L710" s="68">
        <f t="shared" ref="L710:L719" si="177">SUM(I710:K710)</f>
        <v>126450</v>
      </c>
      <c r="M710" s="216"/>
      <c r="N710" s="216"/>
      <c r="O710" s="216"/>
      <c r="P710" s="216"/>
    </row>
    <row r="711" spans="2:16" s="37" customFormat="1" ht="12" customHeight="1">
      <c r="B711" s="29" t="s">
        <v>191</v>
      </c>
      <c r="C711" s="190" t="s">
        <v>192</v>
      </c>
      <c r="D711" s="190"/>
      <c r="E711" s="92"/>
      <c r="F711" s="89"/>
      <c r="G711" s="89"/>
      <c r="H711" s="68">
        <f t="shared" si="176"/>
        <v>0</v>
      </c>
      <c r="I711" s="92"/>
      <c r="J711" s="89"/>
      <c r="K711" s="89"/>
      <c r="L711" s="68">
        <f t="shared" si="177"/>
        <v>0</v>
      </c>
      <c r="M711" s="216"/>
      <c r="N711" s="216"/>
      <c r="O711" s="216"/>
      <c r="P711" s="216"/>
    </row>
    <row r="712" spans="2:16" s="37" customFormat="1">
      <c r="B712" s="30" t="s">
        <v>28</v>
      </c>
      <c r="C712" s="191" t="s">
        <v>193</v>
      </c>
      <c r="D712" s="191"/>
      <c r="E712" s="92"/>
      <c r="F712" s="89"/>
      <c r="G712" s="89"/>
      <c r="H712" s="68">
        <f t="shared" si="176"/>
        <v>0</v>
      </c>
      <c r="I712" s="92"/>
      <c r="J712" s="89"/>
      <c r="K712" s="89"/>
      <c r="L712" s="68">
        <f t="shared" si="177"/>
        <v>0</v>
      </c>
      <c r="M712" s="216"/>
      <c r="N712" s="216"/>
      <c r="O712" s="216"/>
      <c r="P712" s="216"/>
    </row>
    <row r="713" spans="2:16" s="37" customFormat="1">
      <c r="B713" s="28">
        <v>4200</v>
      </c>
      <c r="C713" s="191" t="s">
        <v>3</v>
      </c>
      <c r="D713" s="191"/>
      <c r="E713" s="92"/>
      <c r="F713" s="89"/>
      <c r="G713" s="89"/>
      <c r="H713" s="68">
        <f t="shared" si="176"/>
        <v>0</v>
      </c>
      <c r="I713" s="92"/>
      <c r="J713" s="89"/>
      <c r="K713" s="89"/>
      <c r="L713" s="68">
        <f t="shared" si="177"/>
        <v>0</v>
      </c>
      <c r="M713" s="216"/>
      <c r="N713" s="216"/>
      <c r="O713" s="216"/>
      <c r="P713" s="216"/>
    </row>
    <row r="714" spans="2:16" s="37" customFormat="1" ht="24">
      <c r="B714" s="21"/>
      <c r="C714" s="17">
        <v>4214</v>
      </c>
      <c r="D714" s="16" t="s">
        <v>194</v>
      </c>
      <c r="E714" s="92"/>
      <c r="F714" s="89"/>
      <c r="G714" s="89"/>
      <c r="H714" s="68">
        <f t="shared" si="176"/>
        <v>0</v>
      </c>
      <c r="I714" s="92"/>
      <c r="J714" s="89"/>
      <c r="K714" s="89"/>
      <c r="L714" s="68">
        <f t="shared" si="177"/>
        <v>0</v>
      </c>
      <c r="M714" s="216"/>
      <c r="N714" s="216"/>
      <c r="O714" s="216"/>
      <c r="P714" s="216"/>
    </row>
    <row r="715" spans="2:16" s="37" customFormat="1">
      <c r="B715" s="28">
        <v>4300</v>
      </c>
      <c r="C715" s="194" t="s">
        <v>4</v>
      </c>
      <c r="D715" s="194"/>
      <c r="E715" s="92"/>
      <c r="F715" s="89"/>
      <c r="G715" s="89"/>
      <c r="H715" s="68">
        <f t="shared" si="176"/>
        <v>0</v>
      </c>
      <c r="I715" s="92"/>
      <c r="J715" s="89"/>
      <c r="K715" s="89"/>
      <c r="L715" s="68">
        <f t="shared" si="177"/>
        <v>0</v>
      </c>
      <c r="M715" s="216"/>
      <c r="N715" s="216"/>
      <c r="O715" s="216"/>
      <c r="P715" s="216"/>
    </row>
    <row r="716" spans="2:16" s="37" customFormat="1" ht="21" customHeight="1">
      <c r="B716" s="28">
        <v>4500</v>
      </c>
      <c r="C716" s="191" t="s">
        <v>5</v>
      </c>
      <c r="D716" s="191"/>
      <c r="E716" s="92"/>
      <c r="F716" s="89"/>
      <c r="G716" s="89"/>
      <c r="H716" s="68">
        <f t="shared" si="176"/>
        <v>0</v>
      </c>
      <c r="I716" s="92"/>
      <c r="J716" s="89"/>
      <c r="K716" s="89"/>
      <c r="L716" s="68">
        <f t="shared" si="177"/>
        <v>0</v>
      </c>
      <c r="M716" s="216"/>
      <c r="N716" s="216"/>
      <c r="O716" s="216"/>
      <c r="P716" s="216"/>
    </row>
    <row r="717" spans="2:16" s="37" customFormat="1">
      <c r="B717" s="28">
        <v>4600</v>
      </c>
      <c r="C717" s="760" t="s">
        <v>6</v>
      </c>
      <c r="D717" s="760"/>
      <c r="E717" s="92"/>
      <c r="F717" s="89"/>
      <c r="G717" s="89"/>
      <c r="H717" s="68">
        <f t="shared" si="176"/>
        <v>0</v>
      </c>
      <c r="I717" s="92"/>
      <c r="J717" s="89"/>
      <c r="K717" s="89"/>
      <c r="L717" s="68">
        <f t="shared" si="177"/>
        <v>0</v>
      </c>
      <c r="M717" s="216"/>
      <c r="N717" s="216"/>
      <c r="O717" s="216"/>
      <c r="P717" s="216"/>
    </row>
    <row r="718" spans="2:16" s="37" customFormat="1">
      <c r="B718" s="286" t="s">
        <v>251</v>
      </c>
      <c r="C718" s="242" t="s">
        <v>12</v>
      </c>
      <c r="D718" s="242"/>
      <c r="E718" s="92"/>
      <c r="F718" s="89"/>
      <c r="G718" s="89"/>
      <c r="H718" s="68">
        <f t="shared" si="176"/>
        <v>0</v>
      </c>
      <c r="I718" s="92"/>
      <c r="J718" s="89"/>
      <c r="K718" s="89"/>
      <c r="L718" s="68">
        <f t="shared" si="177"/>
        <v>0</v>
      </c>
      <c r="M718" s="216"/>
      <c r="N718" s="216"/>
      <c r="O718" s="216"/>
      <c r="P718" s="216"/>
    </row>
    <row r="719" spans="2:16" s="37" customFormat="1" ht="12" customHeight="1" thickBot="1">
      <c r="B719" s="32">
        <v>98</v>
      </c>
      <c r="C719" s="193" t="s">
        <v>7</v>
      </c>
      <c r="D719" s="191"/>
      <c r="E719" s="208"/>
      <c r="F719" s="209"/>
      <c r="G719" s="209"/>
      <c r="H719" s="68">
        <f t="shared" si="176"/>
        <v>0</v>
      </c>
      <c r="I719" s="208"/>
      <c r="J719" s="209"/>
      <c r="K719" s="209"/>
      <c r="L719" s="68">
        <f t="shared" si="177"/>
        <v>0</v>
      </c>
      <c r="M719" s="216"/>
      <c r="N719" s="216"/>
      <c r="O719" s="216"/>
      <c r="P719" s="216"/>
    </row>
    <row r="720" spans="2:16" s="37" customFormat="1" ht="12.6" thickBot="1">
      <c r="B720" s="22"/>
      <c r="C720" s="23"/>
      <c r="D720" s="24" t="s">
        <v>69</v>
      </c>
      <c r="E720" s="198">
        <f>SUM(E709+E710+E711+E712+E713+E715+E716+E717+E718+E719)</f>
        <v>0</v>
      </c>
      <c r="F720" s="199">
        <f t="shared" ref="F720:H720" si="178">SUM(F709+F710+F711+F712+F713+F715+F716+F717+F718+F719)</f>
        <v>143198</v>
      </c>
      <c r="G720" s="199">
        <f t="shared" si="178"/>
        <v>0</v>
      </c>
      <c r="H720" s="200">
        <f t="shared" si="178"/>
        <v>143198</v>
      </c>
      <c r="I720" s="198">
        <f>SUM(I709+I710+I711+I712+I713+I715+I716+I717+I718+I719)</f>
        <v>0</v>
      </c>
      <c r="J720" s="199">
        <f t="shared" ref="J720:L720" si="179">SUM(J709+J710+J711+J712+J713+J715+J716+J717+J718+J719)</f>
        <v>135288</v>
      </c>
      <c r="K720" s="199">
        <f t="shared" si="179"/>
        <v>0</v>
      </c>
      <c r="L720" s="200">
        <f t="shared" si="179"/>
        <v>135288</v>
      </c>
      <c r="M720" s="216"/>
      <c r="N720" s="216"/>
      <c r="O720" s="216"/>
      <c r="P720" s="216"/>
    </row>
    <row r="721" spans="2:12" s="37" customFormat="1" ht="12" customHeight="1">
      <c r="B721" s="765" t="s">
        <v>556</v>
      </c>
      <c r="C721" s="765"/>
      <c r="D721" s="765"/>
      <c r="E721" s="36"/>
      <c r="F721" s="36"/>
      <c r="G721" s="36"/>
      <c r="H721" s="36"/>
      <c r="I721" s="36"/>
      <c r="J721" s="36"/>
      <c r="K721" s="36"/>
      <c r="L721" s="36"/>
    </row>
    <row r="722" spans="2:12" s="37" customFormat="1" ht="12" customHeight="1">
      <c r="B722" s="766" t="s">
        <v>557</v>
      </c>
      <c r="C722" s="766"/>
      <c r="D722" s="766"/>
      <c r="E722" s="36">
        <f t="shared" ref="E722:L722" si="180">SUM(E720+E705+E690+E675+E660+E645+E630+E615+E600+E585)</f>
        <v>546561</v>
      </c>
      <c r="F722" s="36">
        <f t="shared" si="180"/>
        <v>697066</v>
      </c>
      <c r="G722" s="36">
        <f t="shared" si="180"/>
        <v>144087</v>
      </c>
      <c r="H722" s="36">
        <f t="shared" si="180"/>
        <v>1387714</v>
      </c>
      <c r="I722" s="36">
        <f t="shared" si="180"/>
        <v>528065</v>
      </c>
      <c r="J722" s="36">
        <f t="shared" si="180"/>
        <v>630003</v>
      </c>
      <c r="K722" s="36">
        <f t="shared" si="180"/>
        <v>115587</v>
      </c>
      <c r="L722" s="36">
        <f t="shared" si="180"/>
        <v>1273655</v>
      </c>
    </row>
    <row r="723" spans="2:12" s="37" customFormat="1" ht="12.6" thickBot="1">
      <c r="B723" s="33"/>
      <c r="C723" s="34"/>
      <c r="D723" s="35"/>
      <c r="E723" s="36"/>
      <c r="F723" s="36"/>
      <c r="G723" s="36"/>
      <c r="H723" s="36"/>
      <c r="I723" s="36"/>
      <c r="J723" s="36"/>
      <c r="K723" s="36"/>
      <c r="L723" s="36"/>
    </row>
    <row r="724" spans="2:12" s="37" customFormat="1" ht="34.5" customHeight="1" thickBot="1">
      <c r="B724" s="18"/>
      <c r="C724" s="192" t="s">
        <v>1</v>
      </c>
      <c r="D724" s="18" t="s">
        <v>14</v>
      </c>
      <c r="E724" s="201" t="s">
        <v>72</v>
      </c>
      <c r="F724" s="202" t="s">
        <v>73</v>
      </c>
      <c r="G724" s="202" t="s">
        <v>71</v>
      </c>
      <c r="H724" s="203" t="s">
        <v>13</v>
      </c>
      <c r="I724" s="201" t="s">
        <v>72</v>
      </c>
      <c r="J724" s="202" t="s">
        <v>73</v>
      </c>
      <c r="K724" s="202" t="s">
        <v>71</v>
      </c>
      <c r="L724" s="203" t="s">
        <v>13</v>
      </c>
    </row>
    <row r="725" spans="2:12" s="37" customFormat="1" ht="24" customHeight="1" thickBot="1">
      <c r="B725" s="66" t="s">
        <v>15</v>
      </c>
      <c r="C725" s="19">
        <v>829</v>
      </c>
      <c r="D725" s="20" t="s">
        <v>60</v>
      </c>
      <c r="E725" s="204"/>
      <c r="F725" s="205"/>
      <c r="G725" s="205"/>
      <c r="H725" s="206"/>
      <c r="I725" s="204"/>
      <c r="J725" s="205"/>
      <c r="K725" s="205"/>
      <c r="L725" s="206"/>
    </row>
    <row r="726" spans="2:12" s="37" customFormat="1" ht="12" customHeight="1">
      <c r="B726" s="27" t="s">
        <v>10</v>
      </c>
      <c r="C726" s="762" t="s">
        <v>16</v>
      </c>
      <c r="D726" s="762"/>
      <c r="E726" s="224"/>
      <c r="F726" s="218"/>
      <c r="G726" s="88"/>
      <c r="H726" s="68">
        <f>SUM(E726:G726)</f>
        <v>0</v>
      </c>
      <c r="I726" s="224"/>
      <c r="J726" s="218"/>
      <c r="K726" s="88"/>
      <c r="L726" s="68">
        <f>SUM(I726:K726)</f>
        <v>0</v>
      </c>
    </row>
    <row r="727" spans="2:12" s="37" customFormat="1">
      <c r="B727" s="28">
        <v>1000</v>
      </c>
      <c r="C727" s="190" t="s">
        <v>2</v>
      </c>
      <c r="D727" s="190"/>
      <c r="E727" s="92"/>
      <c r="F727" s="89">
        <v>37796</v>
      </c>
      <c r="G727" s="89"/>
      <c r="H727" s="68">
        <f t="shared" ref="H727:H736" si="181">SUM(E727:G727)</f>
        <v>37796</v>
      </c>
      <c r="I727" s="92"/>
      <c r="J727" s="89">
        <v>35760</v>
      </c>
      <c r="K727" s="89"/>
      <c r="L727" s="68">
        <f t="shared" ref="L727:L736" si="182">SUM(I727:K727)</f>
        <v>35760</v>
      </c>
    </row>
    <row r="728" spans="2:12" s="37" customFormat="1">
      <c r="B728" s="29" t="s">
        <v>191</v>
      </c>
      <c r="C728" s="190" t="s">
        <v>192</v>
      </c>
      <c r="D728" s="190"/>
      <c r="E728" s="92"/>
      <c r="F728" s="89"/>
      <c r="G728" s="89"/>
      <c r="H728" s="68">
        <f t="shared" si="181"/>
        <v>0</v>
      </c>
      <c r="I728" s="92"/>
      <c r="J728" s="89"/>
      <c r="K728" s="89"/>
      <c r="L728" s="68">
        <f t="shared" si="182"/>
        <v>0</v>
      </c>
    </row>
    <row r="729" spans="2:12" s="37" customFormat="1">
      <c r="B729" s="30" t="s">
        <v>28</v>
      </c>
      <c r="C729" s="191" t="s">
        <v>193</v>
      </c>
      <c r="D729" s="191"/>
      <c r="E729" s="92"/>
      <c r="F729" s="89"/>
      <c r="G729" s="89"/>
      <c r="H729" s="68">
        <f t="shared" si="181"/>
        <v>0</v>
      </c>
      <c r="I729" s="92"/>
      <c r="J729" s="89"/>
      <c r="K729" s="89"/>
      <c r="L729" s="68">
        <f t="shared" si="182"/>
        <v>0</v>
      </c>
    </row>
    <row r="730" spans="2:12" s="37" customFormat="1">
      <c r="B730" s="28">
        <v>4200</v>
      </c>
      <c r="C730" s="191" t="s">
        <v>3</v>
      </c>
      <c r="D730" s="191"/>
      <c r="E730" s="92"/>
      <c r="F730" s="89"/>
      <c r="G730" s="89"/>
      <c r="H730" s="68">
        <f t="shared" si="181"/>
        <v>0</v>
      </c>
      <c r="I730" s="92"/>
      <c r="J730" s="89"/>
      <c r="K730" s="89"/>
      <c r="L730" s="68">
        <f t="shared" si="182"/>
        <v>0</v>
      </c>
    </row>
    <row r="731" spans="2:12" s="37" customFormat="1" ht="16.5" customHeight="1">
      <c r="B731" s="21"/>
      <c r="C731" s="17">
        <v>4214</v>
      </c>
      <c r="D731" s="16" t="s">
        <v>194</v>
      </c>
      <c r="E731" s="92"/>
      <c r="F731" s="89"/>
      <c r="G731" s="89"/>
      <c r="H731" s="68">
        <f t="shared" si="181"/>
        <v>0</v>
      </c>
      <c r="I731" s="92"/>
      <c r="J731" s="89"/>
      <c r="K731" s="89"/>
      <c r="L731" s="68">
        <f t="shared" si="182"/>
        <v>0</v>
      </c>
    </row>
    <row r="732" spans="2:12" s="37" customFormat="1">
      <c r="B732" s="28">
        <v>4300</v>
      </c>
      <c r="C732" s="194" t="s">
        <v>4</v>
      </c>
      <c r="D732" s="194"/>
      <c r="E732" s="92"/>
      <c r="F732" s="89"/>
      <c r="G732" s="89"/>
      <c r="H732" s="68">
        <f t="shared" si="181"/>
        <v>0</v>
      </c>
      <c r="I732" s="92"/>
      <c r="J732" s="89"/>
      <c r="K732" s="89"/>
      <c r="L732" s="68">
        <f t="shared" si="182"/>
        <v>0</v>
      </c>
    </row>
    <row r="733" spans="2:12" s="37" customFormat="1">
      <c r="B733" s="28">
        <v>4500</v>
      </c>
      <c r="C733" s="191" t="s">
        <v>5</v>
      </c>
      <c r="D733" s="191"/>
      <c r="E733" s="92"/>
      <c r="F733" s="89"/>
      <c r="G733" s="89"/>
      <c r="H733" s="68">
        <f t="shared" si="181"/>
        <v>0</v>
      </c>
      <c r="I733" s="92"/>
      <c r="J733" s="89"/>
      <c r="K733" s="89"/>
      <c r="L733" s="68">
        <f t="shared" si="182"/>
        <v>0</v>
      </c>
    </row>
    <row r="734" spans="2:12" s="37" customFormat="1" ht="12" customHeight="1">
      <c r="B734" s="28">
        <v>4600</v>
      </c>
      <c r="C734" s="760" t="s">
        <v>6</v>
      </c>
      <c r="D734" s="760"/>
      <c r="E734" s="92"/>
      <c r="F734" s="89"/>
      <c r="G734" s="89"/>
      <c r="H734" s="68">
        <f t="shared" si="181"/>
        <v>0</v>
      </c>
      <c r="I734" s="92"/>
      <c r="J734" s="89"/>
      <c r="K734" s="89"/>
      <c r="L734" s="68">
        <f t="shared" si="182"/>
        <v>0</v>
      </c>
    </row>
    <row r="735" spans="2:12" s="37" customFormat="1">
      <c r="B735" s="286" t="s">
        <v>251</v>
      </c>
      <c r="C735" s="242" t="s">
        <v>12</v>
      </c>
      <c r="D735" s="242"/>
      <c r="E735" s="92"/>
      <c r="F735" s="89"/>
      <c r="G735" s="89"/>
      <c r="H735" s="68">
        <f t="shared" si="181"/>
        <v>0</v>
      </c>
      <c r="I735" s="92"/>
      <c r="J735" s="89"/>
      <c r="K735" s="89"/>
      <c r="L735" s="68">
        <f t="shared" si="182"/>
        <v>0</v>
      </c>
    </row>
    <row r="736" spans="2:12" s="37" customFormat="1" ht="12.6" thickBot="1">
      <c r="B736" s="32">
        <v>98</v>
      </c>
      <c r="C736" s="193" t="s">
        <v>7</v>
      </c>
      <c r="D736" s="191"/>
      <c r="E736" s="208"/>
      <c r="F736" s="209"/>
      <c r="G736" s="209"/>
      <c r="H736" s="68">
        <f t="shared" si="181"/>
        <v>0</v>
      </c>
      <c r="I736" s="208"/>
      <c r="J736" s="209"/>
      <c r="K736" s="209"/>
      <c r="L736" s="68">
        <f t="shared" si="182"/>
        <v>0</v>
      </c>
    </row>
    <row r="737" spans="2:12" s="37" customFormat="1" ht="12.6" thickBot="1">
      <c r="B737" s="22"/>
      <c r="C737" s="23"/>
      <c r="D737" s="24" t="s">
        <v>69</v>
      </c>
      <c r="E737" s="198">
        <f>SUM(E726+E727+E728+E729+E730+E732+E733+E734+E735+E736)</f>
        <v>0</v>
      </c>
      <c r="F737" s="199">
        <f t="shared" ref="F737:H737" si="183">SUM(F726+F727+F728+F729+F730+F732+F733+F734+F735+F736)</f>
        <v>37796</v>
      </c>
      <c r="G737" s="199">
        <f t="shared" si="183"/>
        <v>0</v>
      </c>
      <c r="H737" s="200">
        <f t="shared" si="183"/>
        <v>37796</v>
      </c>
      <c r="I737" s="198">
        <f>SUM(I726+I727+I728+I729+I730+I732+I733+I734+I735+I736)</f>
        <v>0</v>
      </c>
      <c r="J737" s="199">
        <f t="shared" ref="J737:L737" si="184">SUM(J726+J727+J728+J729+J730+J732+J733+J734+J735+J736)</f>
        <v>35760</v>
      </c>
      <c r="K737" s="199">
        <f t="shared" si="184"/>
        <v>0</v>
      </c>
      <c r="L737" s="200">
        <f t="shared" si="184"/>
        <v>35760</v>
      </c>
    </row>
    <row r="738" spans="2:12" s="37" customFormat="1" ht="12.6" thickBot="1">
      <c r="B738" s="74"/>
      <c r="C738" s="191"/>
      <c r="D738" s="191"/>
      <c r="E738" s="36"/>
      <c r="F738" s="36"/>
      <c r="G738" s="36"/>
      <c r="H738" s="36"/>
      <c r="I738" s="36"/>
      <c r="J738" s="36"/>
      <c r="K738" s="36"/>
      <c r="L738" s="36"/>
    </row>
    <row r="739" spans="2:12" s="37" customFormat="1" ht="37.5" customHeight="1" thickBot="1">
      <c r="B739" s="18"/>
      <c r="C739" s="192" t="s">
        <v>1</v>
      </c>
      <c r="D739" s="18" t="s">
        <v>14</v>
      </c>
      <c r="E739" s="201" t="s">
        <v>72</v>
      </c>
      <c r="F739" s="202" t="s">
        <v>73</v>
      </c>
      <c r="G739" s="202" t="s">
        <v>71</v>
      </c>
      <c r="H739" s="203" t="s">
        <v>13</v>
      </c>
      <c r="I739" s="201" t="s">
        <v>72</v>
      </c>
      <c r="J739" s="202" t="s">
        <v>73</v>
      </c>
      <c r="K739" s="202" t="s">
        <v>71</v>
      </c>
      <c r="L739" s="203" t="s">
        <v>13</v>
      </c>
    </row>
    <row r="740" spans="2:12" s="37" customFormat="1" ht="23.4" thickBot="1">
      <c r="B740" s="66" t="s">
        <v>15</v>
      </c>
      <c r="C740" s="19">
        <v>832</v>
      </c>
      <c r="D740" s="20" t="s">
        <v>61</v>
      </c>
      <c r="E740" s="204"/>
      <c r="F740" s="205"/>
      <c r="G740" s="205"/>
      <c r="H740" s="206"/>
      <c r="I740" s="204"/>
      <c r="J740" s="205"/>
      <c r="K740" s="205"/>
      <c r="L740" s="206"/>
    </row>
    <row r="741" spans="2:12" s="37" customFormat="1" ht="12" customHeight="1">
      <c r="B741" s="27" t="s">
        <v>10</v>
      </c>
      <c r="C741" s="762" t="s">
        <v>16</v>
      </c>
      <c r="D741" s="762"/>
      <c r="E741" s="224"/>
      <c r="F741" s="218">
        <v>21000</v>
      </c>
      <c r="G741" s="88"/>
      <c r="H741" s="68">
        <f>SUM(E741:G741)</f>
        <v>21000</v>
      </c>
      <c r="I741" s="224"/>
      <c r="J741" s="218">
        <v>4516</v>
      </c>
      <c r="K741" s="88"/>
      <c r="L741" s="68">
        <f>SUM(I741:K741)</f>
        <v>4516</v>
      </c>
    </row>
    <row r="742" spans="2:12" s="37" customFormat="1">
      <c r="B742" s="28">
        <v>1000</v>
      </c>
      <c r="C742" s="190" t="s">
        <v>2</v>
      </c>
      <c r="D742" s="190"/>
      <c r="E742" s="92"/>
      <c r="F742" s="219">
        <v>601243</v>
      </c>
      <c r="G742" s="89"/>
      <c r="H742" s="68">
        <f t="shared" ref="H742:H751" si="185">SUM(E742:G742)</f>
        <v>601243</v>
      </c>
      <c r="I742" s="92"/>
      <c r="J742" s="219">
        <v>149947</v>
      </c>
      <c r="K742" s="89"/>
      <c r="L742" s="68">
        <f t="shared" ref="L742:L751" si="186">SUM(I742:K742)</f>
        <v>149947</v>
      </c>
    </row>
    <row r="743" spans="2:12" s="37" customFormat="1">
      <c r="B743" s="29" t="s">
        <v>191</v>
      </c>
      <c r="C743" s="190" t="s">
        <v>192</v>
      </c>
      <c r="D743" s="190"/>
      <c r="E743" s="92"/>
      <c r="F743" s="219"/>
      <c r="G743" s="89"/>
      <c r="H743" s="68">
        <f t="shared" si="185"/>
        <v>0</v>
      </c>
      <c r="I743" s="92"/>
      <c r="J743" s="219"/>
      <c r="K743" s="89"/>
      <c r="L743" s="68">
        <f t="shared" si="186"/>
        <v>0</v>
      </c>
    </row>
    <row r="744" spans="2:12" s="37" customFormat="1">
      <c r="B744" s="30" t="s">
        <v>28</v>
      </c>
      <c r="C744" s="191" t="s">
        <v>193</v>
      </c>
      <c r="D744" s="191"/>
      <c r="E744" s="92"/>
      <c r="F744" s="219"/>
      <c r="G744" s="89"/>
      <c r="H744" s="68">
        <f t="shared" si="185"/>
        <v>0</v>
      </c>
      <c r="I744" s="92"/>
      <c r="J744" s="219"/>
      <c r="K744" s="89"/>
      <c r="L744" s="68">
        <f t="shared" si="186"/>
        <v>0</v>
      </c>
    </row>
    <row r="745" spans="2:12" s="37" customFormat="1">
      <c r="B745" s="28">
        <v>4200</v>
      </c>
      <c r="C745" s="191" t="s">
        <v>3</v>
      </c>
      <c r="D745" s="191"/>
      <c r="E745" s="92"/>
      <c r="F745" s="89"/>
      <c r="G745" s="89"/>
      <c r="H745" s="68">
        <f t="shared" si="185"/>
        <v>0</v>
      </c>
      <c r="I745" s="92"/>
      <c r="J745" s="89"/>
      <c r="K745" s="89"/>
      <c r="L745" s="68">
        <f t="shared" si="186"/>
        <v>0</v>
      </c>
    </row>
    <row r="746" spans="2:12" s="37" customFormat="1" ht="16.5" customHeight="1">
      <c r="B746" s="21"/>
      <c r="C746" s="17">
        <v>4214</v>
      </c>
      <c r="D746" s="16" t="s">
        <v>194</v>
      </c>
      <c r="E746" s="92"/>
      <c r="F746" s="89"/>
      <c r="G746" s="89"/>
      <c r="H746" s="68">
        <f t="shared" si="185"/>
        <v>0</v>
      </c>
      <c r="I746" s="92"/>
      <c r="J746" s="89"/>
      <c r="K746" s="89"/>
      <c r="L746" s="68">
        <f t="shared" si="186"/>
        <v>0</v>
      </c>
    </row>
    <row r="747" spans="2:12" s="37" customFormat="1">
      <c r="B747" s="28">
        <v>4300</v>
      </c>
      <c r="C747" s="194" t="s">
        <v>4</v>
      </c>
      <c r="D747" s="194"/>
      <c r="E747" s="92"/>
      <c r="F747" s="89"/>
      <c r="G747" s="89"/>
      <c r="H747" s="68">
        <f t="shared" si="185"/>
        <v>0</v>
      </c>
      <c r="I747" s="92"/>
      <c r="J747" s="89"/>
      <c r="K747" s="89"/>
      <c r="L747" s="68">
        <f t="shared" si="186"/>
        <v>0</v>
      </c>
    </row>
    <row r="748" spans="2:12" s="37" customFormat="1">
      <c r="B748" s="28">
        <v>4500</v>
      </c>
      <c r="C748" s="191" t="s">
        <v>5</v>
      </c>
      <c r="D748" s="191"/>
      <c r="E748" s="92"/>
      <c r="F748" s="89"/>
      <c r="G748" s="89"/>
      <c r="H748" s="68">
        <f t="shared" si="185"/>
        <v>0</v>
      </c>
      <c r="I748" s="92"/>
      <c r="J748" s="89"/>
      <c r="K748" s="89"/>
      <c r="L748" s="68">
        <f t="shared" si="186"/>
        <v>0</v>
      </c>
    </row>
    <row r="749" spans="2:12" s="37" customFormat="1" ht="12" customHeight="1">
      <c r="B749" s="28">
        <v>4600</v>
      </c>
      <c r="C749" s="760" t="s">
        <v>6</v>
      </c>
      <c r="D749" s="760"/>
      <c r="E749" s="92"/>
      <c r="F749" s="89"/>
      <c r="G749" s="89"/>
      <c r="H749" s="68">
        <f t="shared" si="185"/>
        <v>0</v>
      </c>
      <c r="I749" s="92"/>
      <c r="J749" s="89"/>
      <c r="K749" s="89"/>
      <c r="L749" s="68">
        <f t="shared" si="186"/>
        <v>0</v>
      </c>
    </row>
    <row r="750" spans="2:12" s="37" customFormat="1">
      <c r="B750" s="286" t="s">
        <v>251</v>
      </c>
      <c r="C750" s="242" t="s">
        <v>12</v>
      </c>
      <c r="D750" s="242"/>
      <c r="E750" s="92"/>
      <c r="F750" s="89"/>
      <c r="G750" s="89"/>
      <c r="H750" s="68">
        <f t="shared" si="185"/>
        <v>0</v>
      </c>
      <c r="I750" s="92"/>
      <c r="J750" s="89"/>
      <c r="K750" s="89"/>
      <c r="L750" s="68">
        <f t="shared" si="186"/>
        <v>0</v>
      </c>
    </row>
    <row r="751" spans="2:12" s="37" customFormat="1" ht="12.6" thickBot="1">
      <c r="B751" s="32">
        <v>98</v>
      </c>
      <c r="C751" s="193" t="s">
        <v>7</v>
      </c>
      <c r="D751" s="191"/>
      <c r="E751" s="208"/>
      <c r="F751" s="209"/>
      <c r="G751" s="209"/>
      <c r="H751" s="68">
        <f t="shared" si="185"/>
        <v>0</v>
      </c>
      <c r="I751" s="208"/>
      <c r="J751" s="209"/>
      <c r="K751" s="209"/>
      <c r="L751" s="68">
        <f t="shared" si="186"/>
        <v>0</v>
      </c>
    </row>
    <row r="752" spans="2:12" s="37" customFormat="1" ht="12.6" thickBot="1">
      <c r="B752" s="22"/>
      <c r="C752" s="23"/>
      <c r="D752" s="24" t="s">
        <v>69</v>
      </c>
      <c r="E752" s="198">
        <f>SUM(E741+E742+E743+E744+E745+E747+E748+E749+E750+E751)</f>
        <v>0</v>
      </c>
      <c r="F752" s="199">
        <f t="shared" ref="F752:H752" si="187">SUM(F741+F742+F743+F744+F745+F747+F748+F749+F750+F751)</f>
        <v>622243</v>
      </c>
      <c r="G752" s="199">
        <f t="shared" si="187"/>
        <v>0</v>
      </c>
      <c r="H752" s="200">
        <f t="shared" si="187"/>
        <v>622243</v>
      </c>
      <c r="I752" s="198">
        <f>SUM(I741+I742+I743+I744+I745+I747+I748+I749+I750+I751)</f>
        <v>0</v>
      </c>
      <c r="J752" s="199">
        <f t="shared" ref="J752:L752" si="188">SUM(J741+J742+J743+J744+J745+J747+J748+J749+J750+J751)</f>
        <v>154463</v>
      </c>
      <c r="K752" s="199">
        <f t="shared" si="188"/>
        <v>0</v>
      </c>
      <c r="L752" s="200">
        <f t="shared" si="188"/>
        <v>154463</v>
      </c>
    </row>
    <row r="753" spans="2:12" s="37" customFormat="1" ht="12.6" thickBot="1">
      <c r="B753" s="74"/>
      <c r="C753" s="191"/>
      <c r="D753" s="191"/>
      <c r="E753" s="36"/>
      <c r="F753" s="36"/>
      <c r="G753" s="36"/>
      <c r="H753" s="36"/>
      <c r="I753" s="36"/>
      <c r="J753" s="36"/>
      <c r="K753" s="36"/>
      <c r="L753" s="36"/>
    </row>
    <row r="754" spans="2:12" s="37" customFormat="1" ht="37.5" customHeight="1" thickBot="1">
      <c r="B754" s="18"/>
      <c r="C754" s="192" t="s">
        <v>1</v>
      </c>
      <c r="D754" s="18" t="s">
        <v>14</v>
      </c>
      <c r="E754" s="201" t="s">
        <v>72</v>
      </c>
      <c r="F754" s="202" t="s">
        <v>73</v>
      </c>
      <c r="G754" s="202" t="s">
        <v>71</v>
      </c>
      <c r="H754" s="203" t="s">
        <v>13</v>
      </c>
      <c r="I754" s="201" t="s">
        <v>72</v>
      </c>
      <c r="J754" s="202" t="s">
        <v>73</v>
      </c>
      <c r="K754" s="202" t="s">
        <v>71</v>
      </c>
      <c r="L754" s="203" t="s">
        <v>13</v>
      </c>
    </row>
    <row r="755" spans="2:12" s="37" customFormat="1" ht="21.75" customHeight="1" thickBot="1">
      <c r="B755" s="66" t="s">
        <v>15</v>
      </c>
      <c r="C755" s="19">
        <v>849</v>
      </c>
      <c r="D755" s="20" t="s">
        <v>62</v>
      </c>
      <c r="E755" s="204"/>
      <c r="F755" s="205"/>
      <c r="G755" s="205"/>
      <c r="H755" s="206"/>
      <c r="I755" s="204"/>
      <c r="J755" s="205"/>
      <c r="K755" s="205"/>
      <c r="L755" s="206"/>
    </row>
    <row r="756" spans="2:12" s="37" customFormat="1" ht="12" customHeight="1">
      <c r="B756" s="27" t="s">
        <v>10</v>
      </c>
      <c r="C756" s="762" t="s">
        <v>16</v>
      </c>
      <c r="D756" s="762"/>
      <c r="E756" s="224"/>
      <c r="F756" s="218"/>
      <c r="G756" s="88"/>
      <c r="H756" s="68">
        <f>SUM(E756:G756)</f>
        <v>0</v>
      </c>
      <c r="I756" s="224"/>
      <c r="J756" s="218"/>
      <c r="K756" s="88"/>
      <c r="L756" s="68">
        <f>SUM(I756:K756)</f>
        <v>0</v>
      </c>
    </row>
    <row r="757" spans="2:12" s="37" customFormat="1" ht="12" customHeight="1">
      <c r="B757" s="28">
        <v>1000</v>
      </c>
      <c r="C757" s="190" t="s">
        <v>2</v>
      </c>
      <c r="D757" s="190"/>
      <c r="E757" s="92"/>
      <c r="F757" s="89">
        <v>4000</v>
      </c>
      <c r="G757" s="89"/>
      <c r="H757" s="68">
        <f t="shared" ref="H757:H766" si="189">SUM(E757:G757)</f>
        <v>4000</v>
      </c>
      <c r="I757" s="92"/>
      <c r="J757" s="89"/>
      <c r="K757" s="89"/>
      <c r="L757" s="68">
        <f t="shared" ref="L757:L766" si="190">SUM(I757:K757)</f>
        <v>0</v>
      </c>
    </row>
    <row r="758" spans="2:12" s="37" customFormat="1">
      <c r="B758" s="29" t="s">
        <v>191</v>
      </c>
      <c r="C758" s="190" t="s">
        <v>192</v>
      </c>
      <c r="D758" s="190"/>
      <c r="E758" s="92"/>
      <c r="F758" s="89"/>
      <c r="G758" s="89"/>
      <c r="H758" s="68">
        <f t="shared" si="189"/>
        <v>0</v>
      </c>
      <c r="I758" s="92"/>
      <c r="J758" s="89"/>
      <c r="K758" s="89"/>
      <c r="L758" s="68">
        <f t="shared" si="190"/>
        <v>0</v>
      </c>
    </row>
    <row r="759" spans="2:12" s="37" customFormat="1">
      <c r="B759" s="30" t="s">
        <v>28</v>
      </c>
      <c r="C759" s="191" t="s">
        <v>193</v>
      </c>
      <c r="D759" s="191"/>
      <c r="E759" s="92"/>
      <c r="F759" s="89"/>
      <c r="G759" s="89"/>
      <c r="H759" s="68">
        <f t="shared" si="189"/>
        <v>0</v>
      </c>
      <c r="I759" s="92"/>
      <c r="J759" s="89"/>
      <c r="K759" s="89"/>
      <c r="L759" s="68">
        <f t="shared" si="190"/>
        <v>0</v>
      </c>
    </row>
    <row r="760" spans="2:12" s="37" customFormat="1">
      <c r="B760" s="28">
        <v>4200</v>
      </c>
      <c r="C760" s="191" t="s">
        <v>3</v>
      </c>
      <c r="D760" s="191"/>
      <c r="E760" s="92"/>
      <c r="F760" s="89"/>
      <c r="G760" s="89"/>
      <c r="H760" s="68">
        <f t="shared" si="189"/>
        <v>0</v>
      </c>
      <c r="I760" s="92"/>
      <c r="J760" s="89"/>
      <c r="K760" s="89"/>
      <c r="L760" s="68">
        <f t="shared" si="190"/>
        <v>0</v>
      </c>
    </row>
    <row r="761" spans="2:12" s="37" customFormat="1" ht="24">
      <c r="B761" s="21"/>
      <c r="C761" s="17">
        <v>4214</v>
      </c>
      <c r="D761" s="16" t="s">
        <v>194</v>
      </c>
      <c r="E761" s="92"/>
      <c r="F761" s="89"/>
      <c r="G761" s="89"/>
      <c r="H761" s="68">
        <f t="shared" si="189"/>
        <v>0</v>
      </c>
      <c r="I761" s="92"/>
      <c r="J761" s="89"/>
      <c r="K761" s="89"/>
      <c r="L761" s="68">
        <f t="shared" si="190"/>
        <v>0</v>
      </c>
    </row>
    <row r="762" spans="2:12" s="37" customFormat="1" ht="17.25" customHeight="1">
      <c r="B762" s="28">
        <v>4300</v>
      </c>
      <c r="C762" s="194" t="s">
        <v>4</v>
      </c>
      <c r="D762" s="194"/>
      <c r="E762" s="92">
        <v>4749</v>
      </c>
      <c r="F762" s="89"/>
      <c r="G762" s="89"/>
      <c r="H762" s="68">
        <f t="shared" si="189"/>
        <v>4749</v>
      </c>
      <c r="I762" s="92">
        <v>4550</v>
      </c>
      <c r="J762" s="89"/>
      <c r="K762" s="89"/>
      <c r="L762" s="68">
        <f t="shared" si="190"/>
        <v>4550</v>
      </c>
    </row>
    <row r="763" spans="2:12" s="37" customFormat="1">
      <c r="B763" s="28">
        <v>4500</v>
      </c>
      <c r="C763" s="191" t="s">
        <v>5</v>
      </c>
      <c r="D763" s="191"/>
      <c r="E763" s="92"/>
      <c r="F763" s="89"/>
      <c r="G763" s="89"/>
      <c r="H763" s="68">
        <f t="shared" si="189"/>
        <v>0</v>
      </c>
      <c r="I763" s="92"/>
      <c r="J763" s="89"/>
      <c r="K763" s="89"/>
      <c r="L763" s="68">
        <f t="shared" si="190"/>
        <v>0</v>
      </c>
    </row>
    <row r="764" spans="2:12" s="37" customFormat="1" ht="12" customHeight="1">
      <c r="B764" s="28">
        <v>4600</v>
      </c>
      <c r="C764" s="760" t="s">
        <v>6</v>
      </c>
      <c r="D764" s="760"/>
      <c r="E764" s="92"/>
      <c r="F764" s="89"/>
      <c r="G764" s="89"/>
      <c r="H764" s="68">
        <f t="shared" si="189"/>
        <v>0</v>
      </c>
      <c r="I764" s="92"/>
      <c r="J764" s="89"/>
      <c r="K764" s="89"/>
      <c r="L764" s="68">
        <f t="shared" si="190"/>
        <v>0</v>
      </c>
    </row>
    <row r="765" spans="2:12" s="37" customFormat="1" ht="12" customHeight="1">
      <c r="B765" s="286" t="s">
        <v>251</v>
      </c>
      <c r="C765" s="242" t="s">
        <v>12</v>
      </c>
      <c r="D765" s="242"/>
      <c r="E765" s="92"/>
      <c r="F765" s="89"/>
      <c r="G765" s="89"/>
      <c r="H765" s="68">
        <f t="shared" si="189"/>
        <v>0</v>
      </c>
      <c r="I765" s="92"/>
      <c r="J765" s="89"/>
      <c r="K765" s="89"/>
      <c r="L765" s="68">
        <f t="shared" si="190"/>
        <v>0</v>
      </c>
    </row>
    <row r="766" spans="2:12" s="37" customFormat="1" ht="12.6" thickBot="1">
      <c r="B766" s="32">
        <v>98</v>
      </c>
      <c r="C766" s="193" t="s">
        <v>7</v>
      </c>
      <c r="D766" s="191"/>
      <c r="E766" s="208"/>
      <c r="F766" s="209"/>
      <c r="G766" s="209"/>
      <c r="H766" s="68">
        <f t="shared" si="189"/>
        <v>0</v>
      </c>
      <c r="I766" s="208"/>
      <c r="J766" s="209"/>
      <c r="K766" s="209"/>
      <c r="L766" s="68">
        <f t="shared" si="190"/>
        <v>0</v>
      </c>
    </row>
    <row r="767" spans="2:12" s="37" customFormat="1" ht="12.6" thickBot="1">
      <c r="B767" s="22"/>
      <c r="C767" s="23"/>
      <c r="D767" s="69" t="s">
        <v>69</v>
      </c>
      <c r="E767" s="198">
        <f>SUM(E756+E757+E758+E759+E760+E762+E763+E764+E765+E766)</f>
        <v>4749</v>
      </c>
      <c r="F767" s="199">
        <f t="shared" ref="F767:H767" si="191">SUM(F756+F757+F758+F759+F760+F762+F763+F764+F765+F766)</f>
        <v>4000</v>
      </c>
      <c r="G767" s="199">
        <f t="shared" si="191"/>
        <v>0</v>
      </c>
      <c r="H767" s="200">
        <f t="shared" si="191"/>
        <v>8749</v>
      </c>
      <c r="I767" s="198">
        <f>SUM(I756+I757+I758+I759+I760+I762+I763+I764+I765+I766)</f>
        <v>4550</v>
      </c>
      <c r="J767" s="199">
        <f t="shared" ref="J767:L767" si="192">SUM(J756+J757+J758+J759+J760+J762+J763+J764+J765+J766)</f>
        <v>0</v>
      </c>
      <c r="K767" s="199">
        <f t="shared" si="192"/>
        <v>0</v>
      </c>
      <c r="L767" s="200">
        <f t="shared" si="192"/>
        <v>4550</v>
      </c>
    </row>
    <row r="768" spans="2:12" s="37" customFormat="1" ht="12.6" thickBot="1">
      <c r="B768" s="33"/>
      <c r="C768" s="34"/>
      <c r="D768" s="35"/>
      <c r="E768" s="36"/>
      <c r="F768" s="36"/>
      <c r="G768" s="36"/>
      <c r="H768" s="36"/>
      <c r="I768" s="36"/>
      <c r="J768" s="36"/>
      <c r="K768" s="36"/>
      <c r="L768" s="36"/>
    </row>
    <row r="769" spans="2:12" s="37" customFormat="1" ht="36.75" customHeight="1" thickBot="1">
      <c r="B769" s="18"/>
      <c r="C769" s="192" t="s">
        <v>1</v>
      </c>
      <c r="D769" s="18" t="s">
        <v>14</v>
      </c>
      <c r="E769" s="201" t="s">
        <v>72</v>
      </c>
      <c r="F769" s="202" t="s">
        <v>73</v>
      </c>
      <c r="G769" s="202" t="s">
        <v>71</v>
      </c>
      <c r="H769" s="203" t="s">
        <v>13</v>
      </c>
      <c r="I769" s="201" t="s">
        <v>72</v>
      </c>
      <c r="J769" s="202" t="s">
        <v>73</v>
      </c>
      <c r="K769" s="202" t="s">
        <v>71</v>
      </c>
      <c r="L769" s="203" t="s">
        <v>13</v>
      </c>
    </row>
    <row r="770" spans="2:12" s="37" customFormat="1" ht="21.75" customHeight="1" thickBot="1">
      <c r="B770" s="66" t="s">
        <v>15</v>
      </c>
      <c r="C770" s="19">
        <v>865</v>
      </c>
      <c r="D770" s="20" t="s">
        <v>205</v>
      </c>
      <c r="E770" s="237"/>
      <c r="F770" s="238"/>
      <c r="G770" s="238"/>
      <c r="H770" s="239"/>
      <c r="I770" s="237"/>
      <c r="J770" s="238"/>
      <c r="K770" s="238"/>
      <c r="L770" s="239"/>
    </row>
    <row r="771" spans="2:12" s="37" customFormat="1" ht="12" customHeight="1">
      <c r="B771" s="93" t="s">
        <v>10</v>
      </c>
      <c r="C771" s="762" t="s">
        <v>16</v>
      </c>
      <c r="D771" s="762"/>
      <c r="E771" s="224"/>
      <c r="F771" s="218"/>
      <c r="G771" s="88"/>
      <c r="H771" s="68">
        <f>SUM(E771:G771)</f>
        <v>0</v>
      </c>
      <c r="I771" s="224"/>
      <c r="J771" s="218"/>
      <c r="K771" s="88"/>
      <c r="L771" s="68">
        <f>SUM(I771:K771)</f>
        <v>0</v>
      </c>
    </row>
    <row r="772" spans="2:12" s="37" customFormat="1" ht="12" customHeight="1">
      <c r="B772" s="28">
        <v>1000</v>
      </c>
      <c r="C772" s="190" t="s">
        <v>2</v>
      </c>
      <c r="D772" s="190"/>
      <c r="E772" s="92"/>
      <c r="F772" s="89">
        <v>55978</v>
      </c>
      <c r="G772" s="89"/>
      <c r="H772" s="68">
        <f t="shared" ref="H772:H781" si="193">SUM(E772:G772)</f>
        <v>55978</v>
      </c>
      <c r="I772" s="92"/>
      <c r="J772" s="89">
        <v>4095</v>
      </c>
      <c r="K772" s="89"/>
      <c r="L772" s="68">
        <f t="shared" ref="L772:L781" si="194">SUM(I772:K772)</f>
        <v>4095</v>
      </c>
    </row>
    <row r="773" spans="2:12" s="37" customFormat="1">
      <c r="B773" s="29" t="s">
        <v>191</v>
      </c>
      <c r="C773" s="190" t="s">
        <v>192</v>
      </c>
      <c r="D773" s="190"/>
      <c r="E773" s="92"/>
      <c r="F773" s="89"/>
      <c r="G773" s="89"/>
      <c r="H773" s="68">
        <f t="shared" si="193"/>
        <v>0</v>
      </c>
      <c r="I773" s="92"/>
      <c r="J773" s="89"/>
      <c r="K773" s="89"/>
      <c r="L773" s="68">
        <f t="shared" si="194"/>
        <v>0</v>
      </c>
    </row>
    <row r="774" spans="2:12" s="37" customFormat="1">
      <c r="B774" s="30" t="s">
        <v>28</v>
      </c>
      <c r="C774" s="191" t="s">
        <v>193</v>
      </c>
      <c r="D774" s="191"/>
      <c r="E774" s="92"/>
      <c r="F774" s="89"/>
      <c r="G774" s="89"/>
      <c r="H774" s="68">
        <f t="shared" si="193"/>
        <v>0</v>
      </c>
      <c r="I774" s="92"/>
      <c r="J774" s="89"/>
      <c r="K774" s="89"/>
      <c r="L774" s="68">
        <f t="shared" si="194"/>
        <v>0</v>
      </c>
    </row>
    <row r="775" spans="2:12" s="37" customFormat="1">
      <c r="B775" s="28">
        <v>4200</v>
      </c>
      <c r="C775" s="191" t="s">
        <v>3</v>
      </c>
      <c r="D775" s="191"/>
      <c r="E775" s="92"/>
      <c r="F775" s="89"/>
      <c r="G775" s="89"/>
      <c r="H775" s="68">
        <f t="shared" si="193"/>
        <v>0</v>
      </c>
      <c r="I775" s="92"/>
      <c r="J775" s="89"/>
      <c r="K775" s="89"/>
      <c r="L775" s="68">
        <f t="shared" si="194"/>
        <v>0</v>
      </c>
    </row>
    <row r="776" spans="2:12" s="37" customFormat="1" ht="24">
      <c r="B776" s="21"/>
      <c r="C776" s="17">
        <v>4214</v>
      </c>
      <c r="D776" s="16" t="s">
        <v>194</v>
      </c>
      <c r="E776" s="92"/>
      <c r="F776" s="89"/>
      <c r="G776" s="89"/>
      <c r="H776" s="68">
        <f t="shared" si="193"/>
        <v>0</v>
      </c>
      <c r="I776" s="92"/>
      <c r="J776" s="89"/>
      <c r="K776" s="89"/>
      <c r="L776" s="68">
        <f t="shared" si="194"/>
        <v>0</v>
      </c>
    </row>
    <row r="777" spans="2:12" s="37" customFormat="1" ht="18" customHeight="1">
      <c r="B777" s="28">
        <v>4300</v>
      </c>
      <c r="C777" s="194" t="s">
        <v>4</v>
      </c>
      <c r="D777" s="194"/>
      <c r="E777" s="92"/>
      <c r="F777" s="89"/>
      <c r="G777" s="89"/>
      <c r="H777" s="68">
        <f t="shared" si="193"/>
        <v>0</v>
      </c>
      <c r="I777" s="92"/>
      <c r="J777" s="89"/>
      <c r="K777" s="89"/>
      <c r="L777" s="68">
        <f t="shared" si="194"/>
        <v>0</v>
      </c>
    </row>
    <row r="778" spans="2:12" s="37" customFormat="1" ht="12" customHeight="1">
      <c r="B778" s="28">
        <v>4500</v>
      </c>
      <c r="C778" s="191" t="s">
        <v>5</v>
      </c>
      <c r="D778" s="191"/>
      <c r="E778" s="92"/>
      <c r="F778" s="89"/>
      <c r="G778" s="89"/>
      <c r="H778" s="68">
        <f t="shared" si="193"/>
        <v>0</v>
      </c>
      <c r="I778" s="92"/>
      <c r="J778" s="89"/>
      <c r="K778" s="89"/>
      <c r="L778" s="68">
        <f t="shared" si="194"/>
        <v>0</v>
      </c>
    </row>
    <row r="779" spans="2:12" s="37" customFormat="1" ht="12" customHeight="1">
      <c r="B779" s="28">
        <v>4600</v>
      </c>
      <c r="C779" s="760" t="s">
        <v>6</v>
      </c>
      <c r="D779" s="760"/>
      <c r="E779" s="92"/>
      <c r="F779" s="89"/>
      <c r="G779" s="89"/>
      <c r="H779" s="68">
        <f t="shared" si="193"/>
        <v>0</v>
      </c>
      <c r="I779" s="92"/>
      <c r="J779" s="89"/>
      <c r="K779" s="89"/>
      <c r="L779" s="68">
        <f t="shared" si="194"/>
        <v>0</v>
      </c>
    </row>
    <row r="780" spans="2:12" s="37" customFormat="1" ht="12" customHeight="1">
      <c r="B780" s="286" t="s">
        <v>251</v>
      </c>
      <c r="C780" s="242" t="s">
        <v>12</v>
      </c>
      <c r="D780" s="242"/>
      <c r="E780" s="92"/>
      <c r="F780" s="89"/>
      <c r="G780" s="89"/>
      <c r="H780" s="68">
        <f t="shared" si="193"/>
        <v>0</v>
      </c>
      <c r="I780" s="92"/>
      <c r="J780" s="89"/>
      <c r="K780" s="89"/>
      <c r="L780" s="68">
        <f t="shared" si="194"/>
        <v>0</v>
      </c>
    </row>
    <row r="781" spans="2:12" s="37" customFormat="1" ht="12.6" thickBot="1">
      <c r="B781" s="32">
        <v>98</v>
      </c>
      <c r="C781" s="193" t="s">
        <v>7</v>
      </c>
      <c r="D781" s="191"/>
      <c r="E781" s="208"/>
      <c r="F781" s="209"/>
      <c r="G781" s="209"/>
      <c r="H781" s="68">
        <f t="shared" si="193"/>
        <v>0</v>
      </c>
      <c r="I781" s="208"/>
      <c r="J781" s="209"/>
      <c r="K781" s="209"/>
      <c r="L781" s="68">
        <f t="shared" si="194"/>
        <v>0</v>
      </c>
    </row>
    <row r="782" spans="2:12" s="37" customFormat="1" ht="12.6" thickBot="1">
      <c r="B782" s="22"/>
      <c r="C782" s="23"/>
      <c r="D782" s="24" t="s">
        <v>69</v>
      </c>
      <c r="E782" s="198">
        <f>SUM(E771+E772+E773+E774+E775+E777+E778+E779+E780+E781)</f>
        <v>0</v>
      </c>
      <c r="F782" s="199">
        <f t="shared" ref="F782:H782" si="195">SUM(F771+F772+F773+F774+F775+F777+F778+F779+F780+F781)</f>
        <v>55978</v>
      </c>
      <c r="G782" s="199">
        <f t="shared" si="195"/>
        <v>0</v>
      </c>
      <c r="H782" s="200">
        <f t="shared" si="195"/>
        <v>55978</v>
      </c>
      <c r="I782" s="198">
        <f>SUM(I771+I772+I773+I774+I775+I777+I778+I779+I780+I781)</f>
        <v>0</v>
      </c>
      <c r="J782" s="199">
        <f t="shared" ref="J782:L782" si="196">SUM(J771+J772+J773+J774+J775+J777+J778+J779+J780+J781)</f>
        <v>4095</v>
      </c>
      <c r="K782" s="199">
        <f t="shared" si="196"/>
        <v>0</v>
      </c>
      <c r="L782" s="200">
        <f t="shared" si="196"/>
        <v>4095</v>
      </c>
    </row>
    <row r="783" spans="2:12" s="37" customFormat="1" ht="12.6" thickBot="1">
      <c r="B783" s="76"/>
      <c r="C783" s="76"/>
      <c r="D783" s="76"/>
      <c r="E783" s="36"/>
      <c r="F783" s="36"/>
      <c r="G783" s="36"/>
      <c r="H783" s="36"/>
      <c r="I783" s="36"/>
      <c r="J783" s="36"/>
      <c r="K783" s="36"/>
      <c r="L783" s="36"/>
    </row>
    <row r="784" spans="2:12" s="37" customFormat="1" ht="35.25" customHeight="1" thickBot="1">
      <c r="B784" s="18"/>
      <c r="C784" s="192" t="s">
        <v>1</v>
      </c>
      <c r="D784" s="18" t="s">
        <v>14</v>
      </c>
      <c r="E784" s="201" t="s">
        <v>72</v>
      </c>
      <c r="F784" s="202" t="s">
        <v>73</v>
      </c>
      <c r="G784" s="202" t="s">
        <v>71</v>
      </c>
      <c r="H784" s="203" t="s">
        <v>13</v>
      </c>
      <c r="I784" s="201" t="s">
        <v>72</v>
      </c>
      <c r="J784" s="202" t="s">
        <v>73</v>
      </c>
      <c r="K784" s="202" t="s">
        <v>71</v>
      </c>
      <c r="L784" s="203" t="s">
        <v>13</v>
      </c>
    </row>
    <row r="785" spans="2:12" s="37" customFormat="1" ht="19.5" customHeight="1" thickBot="1">
      <c r="B785" s="66" t="s">
        <v>15</v>
      </c>
      <c r="C785" s="19">
        <v>866</v>
      </c>
      <c r="D785" s="20" t="s">
        <v>63</v>
      </c>
      <c r="E785" s="204"/>
      <c r="F785" s="205"/>
      <c r="G785" s="205"/>
      <c r="H785" s="206"/>
      <c r="I785" s="204"/>
      <c r="J785" s="205"/>
      <c r="K785" s="205"/>
      <c r="L785" s="206"/>
    </row>
    <row r="786" spans="2:12" s="37" customFormat="1" ht="12" customHeight="1">
      <c r="B786" s="27" t="s">
        <v>10</v>
      </c>
      <c r="C786" s="762" t="s">
        <v>16</v>
      </c>
      <c r="D786" s="762"/>
      <c r="E786" s="224"/>
      <c r="F786" s="218"/>
      <c r="G786" s="88"/>
      <c r="H786" s="68">
        <f>SUM(E786:G786)</f>
        <v>0</v>
      </c>
      <c r="I786" s="224"/>
      <c r="J786" s="218"/>
      <c r="K786" s="88"/>
      <c r="L786" s="68">
        <f>SUM(I786:K786)</f>
        <v>0</v>
      </c>
    </row>
    <row r="787" spans="2:12" s="37" customFormat="1" ht="12" customHeight="1">
      <c r="B787" s="28">
        <v>1000</v>
      </c>
      <c r="C787" s="190" t="s">
        <v>2</v>
      </c>
      <c r="D787" s="190"/>
      <c r="E787" s="92"/>
      <c r="F787" s="89">
        <v>3493</v>
      </c>
      <c r="G787" s="89"/>
      <c r="H787" s="68">
        <f t="shared" ref="H787:H796" si="197">SUM(E787:G787)</f>
        <v>3493</v>
      </c>
      <c r="I787" s="92"/>
      <c r="J787" s="89">
        <v>3135</v>
      </c>
      <c r="K787" s="89"/>
      <c r="L787" s="68">
        <f t="shared" ref="L787:L796" si="198">SUM(I787:K787)</f>
        <v>3135</v>
      </c>
    </row>
    <row r="788" spans="2:12" s="37" customFormat="1">
      <c r="B788" s="29" t="s">
        <v>191</v>
      </c>
      <c r="C788" s="190" t="s">
        <v>192</v>
      </c>
      <c r="D788" s="190"/>
      <c r="E788" s="92"/>
      <c r="F788" s="89"/>
      <c r="G788" s="89"/>
      <c r="H788" s="68">
        <f t="shared" si="197"/>
        <v>0</v>
      </c>
      <c r="I788" s="92"/>
      <c r="J788" s="89"/>
      <c r="K788" s="89"/>
      <c r="L788" s="68">
        <f t="shared" si="198"/>
        <v>0</v>
      </c>
    </row>
    <row r="789" spans="2:12" s="37" customFormat="1">
      <c r="B789" s="30" t="s">
        <v>28</v>
      </c>
      <c r="C789" s="191" t="s">
        <v>193</v>
      </c>
      <c r="D789" s="191"/>
      <c r="E789" s="92"/>
      <c r="F789" s="89"/>
      <c r="G789" s="89"/>
      <c r="H789" s="68">
        <f t="shared" si="197"/>
        <v>0</v>
      </c>
      <c r="I789" s="92"/>
      <c r="J789" s="89"/>
      <c r="K789" s="89"/>
      <c r="L789" s="68">
        <f t="shared" si="198"/>
        <v>0</v>
      </c>
    </row>
    <row r="790" spans="2:12" s="37" customFormat="1">
      <c r="B790" s="28">
        <v>4200</v>
      </c>
      <c r="C790" s="191" t="s">
        <v>3</v>
      </c>
      <c r="D790" s="191"/>
      <c r="E790" s="92"/>
      <c r="F790" s="89"/>
      <c r="G790" s="89"/>
      <c r="H790" s="68">
        <f t="shared" si="197"/>
        <v>0</v>
      </c>
      <c r="I790" s="92"/>
      <c r="J790" s="89"/>
      <c r="K790" s="89"/>
      <c r="L790" s="68">
        <f t="shared" si="198"/>
        <v>0</v>
      </c>
    </row>
    <row r="791" spans="2:12" s="37" customFormat="1" ht="24">
      <c r="B791" s="21"/>
      <c r="C791" s="17">
        <v>4214</v>
      </c>
      <c r="D791" s="16" t="s">
        <v>194</v>
      </c>
      <c r="E791" s="92"/>
      <c r="F791" s="89"/>
      <c r="G791" s="89"/>
      <c r="H791" s="68">
        <f t="shared" si="197"/>
        <v>0</v>
      </c>
      <c r="I791" s="92"/>
      <c r="J791" s="89"/>
      <c r="K791" s="89"/>
      <c r="L791" s="68">
        <f t="shared" si="198"/>
        <v>0</v>
      </c>
    </row>
    <row r="792" spans="2:12" s="37" customFormat="1" ht="16.5" customHeight="1">
      <c r="B792" s="28">
        <v>4300</v>
      </c>
      <c r="C792" s="194" t="s">
        <v>4</v>
      </c>
      <c r="D792" s="194"/>
      <c r="E792" s="92"/>
      <c r="F792" s="89"/>
      <c r="G792" s="89"/>
      <c r="H792" s="68">
        <f t="shared" si="197"/>
        <v>0</v>
      </c>
      <c r="I792" s="92"/>
      <c r="J792" s="89"/>
      <c r="K792" s="89"/>
      <c r="L792" s="68">
        <f t="shared" si="198"/>
        <v>0</v>
      </c>
    </row>
    <row r="793" spans="2:12" s="37" customFormat="1">
      <c r="B793" s="28">
        <v>4500</v>
      </c>
      <c r="C793" s="191" t="s">
        <v>5</v>
      </c>
      <c r="D793" s="191"/>
      <c r="E793" s="92"/>
      <c r="F793" s="89"/>
      <c r="G793" s="89"/>
      <c r="H793" s="68">
        <f t="shared" si="197"/>
        <v>0</v>
      </c>
      <c r="I793" s="92"/>
      <c r="J793" s="89"/>
      <c r="K793" s="89"/>
      <c r="L793" s="68">
        <f t="shared" si="198"/>
        <v>0</v>
      </c>
    </row>
    <row r="794" spans="2:12" ht="18.75" customHeight="1">
      <c r="B794" s="28">
        <v>4600</v>
      </c>
      <c r="C794" s="760" t="s">
        <v>6</v>
      </c>
      <c r="D794" s="760"/>
      <c r="E794" s="92"/>
      <c r="F794" s="89"/>
      <c r="G794" s="89"/>
      <c r="H794" s="68">
        <f t="shared" si="197"/>
        <v>0</v>
      </c>
      <c r="I794" s="92"/>
      <c r="J794" s="89"/>
      <c r="K794" s="89"/>
      <c r="L794" s="68">
        <f t="shared" si="198"/>
        <v>0</v>
      </c>
    </row>
    <row r="795" spans="2:12" ht="12" customHeight="1">
      <c r="B795" s="286" t="s">
        <v>251</v>
      </c>
      <c r="C795" s="242" t="s">
        <v>12</v>
      </c>
      <c r="D795" s="242"/>
      <c r="E795" s="92"/>
      <c r="F795" s="89">
        <v>130909</v>
      </c>
      <c r="G795" s="89"/>
      <c r="H795" s="68">
        <f t="shared" si="197"/>
        <v>130909</v>
      </c>
      <c r="I795" s="92"/>
      <c r="J795" s="89">
        <v>16100</v>
      </c>
      <c r="K795" s="89"/>
      <c r="L795" s="68">
        <f t="shared" si="198"/>
        <v>16100</v>
      </c>
    </row>
    <row r="796" spans="2:12" ht="12.6" thickBot="1">
      <c r="B796" s="32">
        <v>98</v>
      </c>
      <c r="C796" s="193" t="s">
        <v>7</v>
      </c>
      <c r="D796" s="191"/>
      <c r="E796" s="208"/>
      <c r="F796" s="209"/>
      <c r="G796" s="209"/>
      <c r="H796" s="68">
        <f t="shared" si="197"/>
        <v>0</v>
      </c>
      <c r="I796" s="208"/>
      <c r="J796" s="209"/>
      <c r="K796" s="209"/>
      <c r="L796" s="68">
        <f t="shared" si="198"/>
        <v>0</v>
      </c>
    </row>
    <row r="797" spans="2:12" ht="12.6" thickBot="1">
      <c r="B797" s="22"/>
      <c r="C797" s="23"/>
      <c r="D797" s="24" t="s">
        <v>69</v>
      </c>
      <c r="E797" s="198">
        <f>SUM(E786+E787+E788+E789+E790+E792+E793+E794+E795+E796)</f>
        <v>0</v>
      </c>
      <c r="F797" s="199">
        <f t="shared" ref="F797:H797" si="199">SUM(F786+F787+F788+F789+F790+F792+F793+F794+F795+F796)</f>
        <v>134402</v>
      </c>
      <c r="G797" s="199">
        <f t="shared" si="199"/>
        <v>0</v>
      </c>
      <c r="H797" s="200">
        <f t="shared" si="199"/>
        <v>134402</v>
      </c>
      <c r="I797" s="198">
        <f>SUM(I786+I787+I788+I789+I790+I792+I793+I794+I795+I796)</f>
        <v>0</v>
      </c>
      <c r="J797" s="199">
        <f t="shared" ref="J797:L797" si="200">SUM(J786+J787+J788+J789+J790+J792+J793+J794+J795+J796)</f>
        <v>19235</v>
      </c>
      <c r="K797" s="199">
        <f t="shared" si="200"/>
        <v>0</v>
      </c>
      <c r="L797" s="200">
        <f t="shared" si="200"/>
        <v>19235</v>
      </c>
    </row>
    <row r="798" spans="2:12" ht="12.6" thickBot="1">
      <c r="B798" s="33"/>
      <c r="C798" s="34"/>
      <c r="D798" s="35"/>
      <c r="E798" s="36"/>
      <c r="F798" s="36"/>
      <c r="G798" s="36"/>
      <c r="H798" s="36"/>
      <c r="I798" s="36"/>
      <c r="J798" s="36"/>
      <c r="K798" s="36"/>
      <c r="L798" s="36"/>
    </row>
    <row r="799" spans="2:12" ht="34.5" customHeight="1" thickBot="1">
      <c r="B799" s="18"/>
      <c r="C799" s="192" t="s">
        <v>1</v>
      </c>
      <c r="D799" s="18" t="s">
        <v>14</v>
      </c>
      <c r="E799" s="201" t="s">
        <v>72</v>
      </c>
      <c r="F799" s="202" t="s">
        <v>73</v>
      </c>
      <c r="G799" s="202" t="s">
        <v>71</v>
      </c>
      <c r="H799" s="203" t="s">
        <v>13</v>
      </c>
      <c r="I799" s="201" t="s">
        <v>72</v>
      </c>
      <c r="J799" s="202" t="s">
        <v>73</v>
      </c>
      <c r="K799" s="202" t="s">
        <v>71</v>
      </c>
      <c r="L799" s="203" t="s">
        <v>13</v>
      </c>
    </row>
    <row r="800" spans="2:12" ht="12.6" thickBot="1">
      <c r="B800" s="66" t="s">
        <v>15</v>
      </c>
      <c r="C800" s="19">
        <v>878</v>
      </c>
      <c r="D800" s="20" t="s">
        <v>64</v>
      </c>
      <c r="E800" s="204"/>
      <c r="F800" s="205"/>
      <c r="G800" s="205"/>
      <c r="H800" s="206"/>
      <c r="I800" s="204"/>
      <c r="J800" s="205"/>
      <c r="K800" s="205"/>
      <c r="L800" s="206"/>
    </row>
    <row r="801" spans="2:16" ht="12" customHeight="1">
      <c r="B801" s="27" t="s">
        <v>10</v>
      </c>
      <c r="C801" s="762" t="s">
        <v>16</v>
      </c>
      <c r="D801" s="762"/>
      <c r="E801" s="224"/>
      <c r="F801" s="218"/>
      <c r="G801" s="88"/>
      <c r="H801" s="68">
        <f>SUM(E801:G801)</f>
        <v>0</v>
      </c>
      <c r="I801" s="224"/>
      <c r="J801" s="218"/>
      <c r="K801" s="88"/>
      <c r="L801" s="68">
        <f>SUM(I801:K801)</f>
        <v>0</v>
      </c>
    </row>
    <row r="802" spans="2:16" ht="18" customHeight="1">
      <c r="B802" s="28">
        <v>1000</v>
      </c>
      <c r="C802" s="190" t="s">
        <v>2</v>
      </c>
      <c r="D802" s="190"/>
      <c r="E802" s="92"/>
      <c r="F802" s="89">
        <v>9007</v>
      </c>
      <c r="G802" s="89"/>
      <c r="H802" s="68">
        <f t="shared" ref="H802:H811" si="201">SUM(E802:G802)</f>
        <v>9007</v>
      </c>
      <c r="I802" s="92"/>
      <c r="J802" s="89">
        <v>9007</v>
      </c>
      <c r="K802" s="89"/>
      <c r="L802" s="68">
        <f t="shared" ref="L802:L811" si="202">SUM(I802:K802)</f>
        <v>9007</v>
      </c>
    </row>
    <row r="803" spans="2:16">
      <c r="B803" s="29" t="s">
        <v>191</v>
      </c>
      <c r="C803" s="190" t="s">
        <v>192</v>
      </c>
      <c r="D803" s="190"/>
      <c r="E803" s="92"/>
      <c r="F803" s="89"/>
      <c r="G803" s="89"/>
      <c r="H803" s="68">
        <f t="shared" si="201"/>
        <v>0</v>
      </c>
      <c r="I803" s="92"/>
      <c r="J803" s="89"/>
      <c r="K803" s="89"/>
      <c r="L803" s="68">
        <f t="shared" si="202"/>
        <v>0</v>
      </c>
    </row>
    <row r="804" spans="2:16" ht="12" customHeight="1">
      <c r="B804" s="30" t="s">
        <v>28</v>
      </c>
      <c r="C804" s="191" t="s">
        <v>193</v>
      </c>
      <c r="D804" s="191"/>
      <c r="E804" s="92"/>
      <c r="F804" s="89"/>
      <c r="G804" s="89"/>
      <c r="H804" s="68">
        <f t="shared" si="201"/>
        <v>0</v>
      </c>
      <c r="I804" s="92"/>
      <c r="J804" s="89"/>
      <c r="K804" s="89"/>
      <c r="L804" s="68">
        <f t="shared" si="202"/>
        <v>0</v>
      </c>
    </row>
    <row r="805" spans="2:16">
      <c r="B805" s="28">
        <v>4200</v>
      </c>
      <c r="C805" s="191" t="s">
        <v>3</v>
      </c>
      <c r="D805" s="191"/>
      <c r="E805" s="92"/>
      <c r="F805" s="89"/>
      <c r="G805" s="89"/>
      <c r="H805" s="68">
        <f t="shared" si="201"/>
        <v>0</v>
      </c>
      <c r="I805" s="92"/>
      <c r="J805" s="89"/>
      <c r="K805" s="89"/>
      <c r="L805" s="68">
        <f t="shared" si="202"/>
        <v>0</v>
      </c>
    </row>
    <row r="806" spans="2:16" ht="24">
      <c r="B806" s="21"/>
      <c r="C806" s="17">
        <v>4214</v>
      </c>
      <c r="D806" s="16" t="s">
        <v>194</v>
      </c>
      <c r="E806" s="92"/>
      <c r="F806" s="89"/>
      <c r="G806" s="89"/>
      <c r="H806" s="68">
        <f t="shared" si="201"/>
        <v>0</v>
      </c>
      <c r="I806" s="92"/>
      <c r="J806" s="89"/>
      <c r="K806" s="89"/>
      <c r="L806" s="68">
        <f t="shared" si="202"/>
        <v>0</v>
      </c>
    </row>
    <row r="807" spans="2:16">
      <c r="B807" s="28">
        <v>4300</v>
      </c>
      <c r="C807" s="194" t="s">
        <v>4</v>
      </c>
      <c r="D807" s="194"/>
      <c r="E807" s="92"/>
      <c r="F807" s="89"/>
      <c r="G807" s="89"/>
      <c r="H807" s="68">
        <f t="shared" si="201"/>
        <v>0</v>
      </c>
      <c r="I807" s="92"/>
      <c r="J807" s="89"/>
      <c r="K807" s="89"/>
      <c r="L807" s="68">
        <f t="shared" si="202"/>
        <v>0</v>
      </c>
    </row>
    <row r="808" spans="2:16">
      <c r="B808" s="28">
        <v>4500</v>
      </c>
      <c r="C808" s="191" t="s">
        <v>5</v>
      </c>
      <c r="D808" s="191"/>
      <c r="E808" s="92"/>
      <c r="F808" s="89"/>
      <c r="G808" s="89"/>
      <c r="H808" s="68">
        <f t="shared" si="201"/>
        <v>0</v>
      </c>
      <c r="I808" s="92"/>
      <c r="J808" s="89"/>
      <c r="K808" s="89"/>
      <c r="L808" s="68">
        <f t="shared" si="202"/>
        <v>0</v>
      </c>
    </row>
    <row r="809" spans="2:16" ht="24" customHeight="1">
      <c r="B809" s="28">
        <v>4600</v>
      </c>
      <c r="C809" s="760" t="s">
        <v>6</v>
      </c>
      <c r="D809" s="760"/>
      <c r="E809" s="92"/>
      <c r="F809" s="89"/>
      <c r="G809" s="89"/>
      <c r="H809" s="68">
        <f t="shared" si="201"/>
        <v>0</v>
      </c>
      <c r="I809" s="92"/>
      <c r="J809" s="89"/>
      <c r="K809" s="89"/>
      <c r="L809" s="68">
        <f t="shared" si="202"/>
        <v>0</v>
      </c>
    </row>
    <row r="810" spans="2:16">
      <c r="B810" s="286" t="s">
        <v>251</v>
      </c>
      <c r="C810" s="242" t="s">
        <v>12</v>
      </c>
      <c r="D810" s="242"/>
      <c r="E810" s="92"/>
      <c r="F810" s="89"/>
      <c r="G810" s="89"/>
      <c r="H810" s="68">
        <f t="shared" si="201"/>
        <v>0</v>
      </c>
      <c r="I810" s="92"/>
      <c r="J810" s="89"/>
      <c r="K810" s="89"/>
      <c r="L810" s="68">
        <f t="shared" si="202"/>
        <v>0</v>
      </c>
    </row>
    <row r="811" spans="2:16" ht="12.6" thickBot="1">
      <c r="B811" s="32">
        <v>98</v>
      </c>
      <c r="C811" s="193" t="s">
        <v>7</v>
      </c>
      <c r="D811" s="191"/>
      <c r="E811" s="208"/>
      <c r="F811" s="209"/>
      <c r="G811" s="209"/>
      <c r="H811" s="68">
        <f t="shared" si="201"/>
        <v>0</v>
      </c>
      <c r="I811" s="208"/>
      <c r="J811" s="209"/>
      <c r="K811" s="209"/>
      <c r="L811" s="68">
        <f t="shared" si="202"/>
        <v>0</v>
      </c>
    </row>
    <row r="812" spans="2:16" ht="12" customHeight="1" thickBot="1">
      <c r="B812" s="22"/>
      <c r="C812" s="23"/>
      <c r="D812" s="24" t="s">
        <v>69</v>
      </c>
      <c r="E812" s="198">
        <f>SUM(E801+E802+E803+E804+E805+E807+E808+E809+E810+E811)</f>
        <v>0</v>
      </c>
      <c r="F812" s="199">
        <f t="shared" ref="F812:H812" si="203">SUM(F801+F802+F803+F804+F805+F807+F808+F809+F810+F811)</f>
        <v>9007</v>
      </c>
      <c r="G812" s="199">
        <f t="shared" si="203"/>
        <v>0</v>
      </c>
      <c r="H812" s="200">
        <f t="shared" si="203"/>
        <v>9007</v>
      </c>
      <c r="I812" s="198">
        <f>SUM(I801+I802+I803+I804+I805+I807+I808+I809+I810+I811)</f>
        <v>0</v>
      </c>
      <c r="J812" s="199">
        <f t="shared" ref="J812:L812" si="204">SUM(J801+J802+J803+J804+J805+J807+J808+J809+J810+J811)</f>
        <v>9007</v>
      </c>
      <c r="K812" s="199">
        <f t="shared" si="204"/>
        <v>0</v>
      </c>
      <c r="L812" s="200">
        <f t="shared" si="204"/>
        <v>9007</v>
      </c>
    </row>
    <row r="813" spans="2:16" ht="12.6" thickBot="1">
      <c r="B813" s="79"/>
      <c r="C813" s="80"/>
      <c r="D813" s="81"/>
      <c r="E813" s="36"/>
      <c r="F813" s="36"/>
      <c r="G813" s="36"/>
      <c r="H813" s="36"/>
      <c r="I813" s="36"/>
      <c r="J813" s="36"/>
      <c r="K813" s="36"/>
      <c r="L813" s="36"/>
    </row>
    <row r="814" spans="2:16" ht="35.25" customHeight="1" thickBot="1">
      <c r="B814" s="18"/>
      <c r="C814" s="192" t="s">
        <v>1</v>
      </c>
      <c r="D814" s="18" t="s">
        <v>14</v>
      </c>
      <c r="E814" s="201" t="s">
        <v>72</v>
      </c>
      <c r="F814" s="202" t="s">
        <v>73</v>
      </c>
      <c r="G814" s="202" t="s">
        <v>71</v>
      </c>
      <c r="H814" s="203" t="s">
        <v>13</v>
      </c>
      <c r="I814" s="201" t="s">
        <v>72</v>
      </c>
      <c r="J814" s="202" t="s">
        <v>73</v>
      </c>
      <c r="K814" s="202" t="s">
        <v>71</v>
      </c>
      <c r="L814" s="203" t="s">
        <v>13</v>
      </c>
    </row>
    <row r="815" spans="2:16" ht="16.5" customHeight="1" thickBot="1">
      <c r="B815" s="66" t="s">
        <v>15</v>
      </c>
      <c r="C815" s="19">
        <v>898</v>
      </c>
      <c r="D815" s="20" t="s">
        <v>65</v>
      </c>
      <c r="E815" s="204"/>
      <c r="F815" s="205"/>
      <c r="G815" s="205"/>
      <c r="H815" s="206"/>
      <c r="I815" s="204"/>
      <c r="J815" s="205"/>
      <c r="K815" s="205"/>
      <c r="L815" s="206"/>
    </row>
    <row r="816" spans="2:16">
      <c r="B816" s="27" t="s">
        <v>10</v>
      </c>
      <c r="C816" s="762" t="s">
        <v>16</v>
      </c>
      <c r="D816" s="762"/>
      <c r="E816" s="224"/>
      <c r="F816" s="218">
        <v>54451</v>
      </c>
      <c r="G816" s="88"/>
      <c r="H816" s="68">
        <f>SUM(E816:G816)</f>
        <v>54451</v>
      </c>
      <c r="I816" s="224"/>
      <c r="J816" s="218">
        <v>45718</v>
      </c>
      <c r="K816" s="88"/>
      <c r="L816" s="68">
        <f>SUM(I816:K816)</f>
        <v>45718</v>
      </c>
      <c r="M816" s="38"/>
      <c r="N816" s="38"/>
      <c r="O816" s="38"/>
      <c r="P816" s="38"/>
    </row>
    <row r="817" spans="2:16" ht="12" customHeight="1">
      <c r="B817" s="28">
        <v>1000</v>
      </c>
      <c r="C817" s="190" t="s">
        <v>2</v>
      </c>
      <c r="D817" s="190"/>
      <c r="E817" s="92"/>
      <c r="F817" s="89">
        <v>34328</v>
      </c>
      <c r="G817" s="89"/>
      <c r="H817" s="68">
        <f t="shared" ref="H817:H826" si="205">SUM(E817:G817)</f>
        <v>34328</v>
      </c>
      <c r="I817" s="92"/>
      <c r="J817" s="89">
        <v>22711</v>
      </c>
      <c r="K817" s="89"/>
      <c r="L817" s="68">
        <f t="shared" ref="L817:L826" si="206">SUM(I817:K817)</f>
        <v>22711</v>
      </c>
      <c r="M817" s="38"/>
      <c r="N817" s="38"/>
      <c r="O817" s="38"/>
      <c r="P817" s="38"/>
    </row>
    <row r="818" spans="2:16">
      <c r="B818" s="29" t="s">
        <v>191</v>
      </c>
      <c r="C818" s="190" t="s">
        <v>192</v>
      </c>
      <c r="D818" s="190"/>
      <c r="E818" s="92"/>
      <c r="F818" s="89"/>
      <c r="G818" s="89"/>
      <c r="H818" s="68">
        <f t="shared" si="205"/>
        <v>0</v>
      </c>
      <c r="I818" s="92"/>
      <c r="J818" s="89"/>
      <c r="K818" s="89"/>
      <c r="L818" s="68">
        <f t="shared" si="206"/>
        <v>0</v>
      </c>
      <c r="M818" s="38"/>
      <c r="N818" s="38"/>
      <c r="O818" s="38"/>
      <c r="P818" s="38"/>
    </row>
    <row r="819" spans="2:16">
      <c r="B819" s="30" t="s">
        <v>28</v>
      </c>
      <c r="C819" s="191" t="s">
        <v>193</v>
      </c>
      <c r="D819" s="191"/>
      <c r="E819" s="92"/>
      <c r="F819" s="89"/>
      <c r="G819" s="89"/>
      <c r="H819" s="68">
        <f t="shared" si="205"/>
        <v>0</v>
      </c>
      <c r="I819" s="92"/>
      <c r="J819" s="89"/>
      <c r="K819" s="89"/>
      <c r="L819" s="68">
        <f t="shared" si="206"/>
        <v>0</v>
      </c>
      <c r="M819" s="38"/>
      <c r="N819" s="38"/>
      <c r="O819" s="38"/>
      <c r="P819" s="38"/>
    </row>
    <row r="820" spans="2:16">
      <c r="B820" s="28">
        <v>4200</v>
      </c>
      <c r="C820" s="191" t="s">
        <v>3</v>
      </c>
      <c r="D820" s="191"/>
      <c r="E820" s="92"/>
      <c r="F820" s="89"/>
      <c r="G820" s="89"/>
      <c r="H820" s="68">
        <f t="shared" si="205"/>
        <v>0</v>
      </c>
      <c r="I820" s="92"/>
      <c r="J820" s="89"/>
      <c r="K820" s="89"/>
      <c r="L820" s="68">
        <f t="shared" si="206"/>
        <v>0</v>
      </c>
      <c r="M820" s="38"/>
      <c r="N820" s="38"/>
      <c r="O820" s="38"/>
      <c r="P820" s="38"/>
    </row>
    <row r="821" spans="2:16" ht="10.5" customHeight="1">
      <c r="B821" s="21"/>
      <c r="C821" s="17">
        <v>4214</v>
      </c>
      <c r="D821" s="16" t="s">
        <v>194</v>
      </c>
      <c r="E821" s="92"/>
      <c r="F821" s="89"/>
      <c r="G821" s="89"/>
      <c r="H821" s="68">
        <f t="shared" si="205"/>
        <v>0</v>
      </c>
      <c r="I821" s="92"/>
      <c r="J821" s="89"/>
      <c r="K821" s="89"/>
      <c r="L821" s="68">
        <f t="shared" si="206"/>
        <v>0</v>
      </c>
      <c r="M821" s="38"/>
      <c r="N821" s="38"/>
      <c r="O821" s="38"/>
      <c r="P821" s="38"/>
    </row>
    <row r="822" spans="2:16">
      <c r="B822" s="28">
        <v>4300</v>
      </c>
      <c r="C822" s="194" t="s">
        <v>4</v>
      </c>
      <c r="D822" s="194"/>
      <c r="E822" s="92"/>
      <c r="F822" s="89"/>
      <c r="G822" s="89"/>
      <c r="H822" s="68">
        <f t="shared" si="205"/>
        <v>0</v>
      </c>
      <c r="I822" s="92"/>
      <c r="J822" s="89"/>
      <c r="K822" s="89"/>
      <c r="L822" s="68">
        <f t="shared" si="206"/>
        <v>0</v>
      </c>
      <c r="M822" s="38"/>
      <c r="N822" s="38"/>
      <c r="O822" s="38"/>
      <c r="P822" s="38"/>
    </row>
    <row r="823" spans="2:16">
      <c r="B823" s="28">
        <v>4500</v>
      </c>
      <c r="C823" s="191" t="s">
        <v>5</v>
      </c>
      <c r="D823" s="191"/>
      <c r="E823" s="92"/>
      <c r="F823" s="89"/>
      <c r="G823" s="89"/>
      <c r="H823" s="68">
        <f t="shared" si="205"/>
        <v>0</v>
      </c>
      <c r="I823" s="92"/>
      <c r="J823" s="89"/>
      <c r="K823" s="89"/>
      <c r="L823" s="68">
        <f t="shared" si="206"/>
        <v>0</v>
      </c>
      <c r="M823" s="38"/>
      <c r="N823" s="38"/>
      <c r="O823" s="38"/>
      <c r="P823" s="38"/>
    </row>
    <row r="824" spans="2:16" ht="17.25" customHeight="1">
      <c r="B824" s="28">
        <v>4600</v>
      </c>
      <c r="C824" s="760" t="s">
        <v>6</v>
      </c>
      <c r="D824" s="761"/>
      <c r="E824" s="92"/>
      <c r="F824" s="89"/>
      <c r="G824" s="89"/>
      <c r="H824" s="68">
        <f>SUM(E824:G824)</f>
        <v>0</v>
      </c>
      <c r="I824" s="92"/>
      <c r="J824" s="89"/>
      <c r="K824" s="89"/>
      <c r="L824" s="68">
        <f t="shared" si="206"/>
        <v>0</v>
      </c>
      <c r="M824" s="38"/>
      <c r="N824" s="38"/>
      <c r="O824" s="38"/>
      <c r="P824" s="38"/>
    </row>
    <row r="825" spans="2:16">
      <c r="B825" s="286" t="s">
        <v>251</v>
      </c>
      <c r="C825" s="242" t="s">
        <v>12</v>
      </c>
      <c r="D825" s="242"/>
      <c r="E825" s="92"/>
      <c r="F825" s="89"/>
      <c r="G825" s="89"/>
      <c r="H825" s="68">
        <f t="shared" si="205"/>
        <v>0</v>
      </c>
      <c r="I825" s="92"/>
      <c r="J825" s="89"/>
      <c r="K825" s="89"/>
      <c r="L825" s="68">
        <f t="shared" si="206"/>
        <v>0</v>
      </c>
      <c r="M825" s="38"/>
      <c r="N825" s="38"/>
      <c r="O825" s="38"/>
      <c r="P825" s="38"/>
    </row>
    <row r="826" spans="2:16" ht="12" customHeight="1" thickBot="1">
      <c r="B826" s="32">
        <v>98</v>
      </c>
      <c r="C826" s="193" t="s">
        <v>7</v>
      </c>
      <c r="D826" s="191"/>
      <c r="E826" s="208"/>
      <c r="F826" s="209"/>
      <c r="G826" s="209"/>
      <c r="H826" s="68">
        <f t="shared" si="205"/>
        <v>0</v>
      </c>
      <c r="I826" s="208"/>
      <c r="J826" s="209"/>
      <c r="K826" s="209"/>
      <c r="L826" s="68">
        <f t="shared" si="206"/>
        <v>0</v>
      </c>
      <c r="M826" s="38"/>
      <c r="N826" s="38"/>
      <c r="O826" s="38"/>
      <c r="P826" s="38"/>
    </row>
    <row r="827" spans="2:16" ht="12.6" thickBot="1">
      <c r="B827" s="22"/>
      <c r="C827" s="23"/>
      <c r="D827" s="69" t="s">
        <v>69</v>
      </c>
      <c r="E827" s="198">
        <f>SUM(E816+E817+E818+E819+E820+E822+E823+E824+E825+E826)</f>
        <v>0</v>
      </c>
      <c r="F827" s="199">
        <f t="shared" ref="F827:H827" si="207">SUM(F816+F817+F818+F819+F820+F822+F823+F824+F825+F826)</f>
        <v>88779</v>
      </c>
      <c r="G827" s="199">
        <f t="shared" si="207"/>
        <v>0</v>
      </c>
      <c r="H827" s="200">
        <f t="shared" si="207"/>
        <v>88779</v>
      </c>
      <c r="I827" s="198">
        <f>SUM(I816+I817+I818+I819+I820+I822+I823+I824+I825+I826)</f>
        <v>0</v>
      </c>
      <c r="J827" s="199">
        <f t="shared" ref="J827:L827" si="208">SUM(J816+J817+J818+J819+J820+J822+J823+J824+J825+J826)</f>
        <v>68429</v>
      </c>
      <c r="K827" s="199">
        <f t="shared" si="208"/>
        <v>0</v>
      </c>
      <c r="L827" s="200">
        <f t="shared" si="208"/>
        <v>68429</v>
      </c>
      <c r="M827" s="38"/>
      <c r="N827" s="38"/>
      <c r="O827" s="38"/>
      <c r="P827" s="38"/>
    </row>
    <row r="828" spans="2:16" ht="12" customHeight="1">
      <c r="B828" s="781"/>
      <c r="C828" s="781"/>
      <c r="D828" s="781"/>
      <c r="E828" s="26"/>
      <c r="F828" s="26"/>
      <c r="G828" s="26"/>
      <c r="H828" s="26"/>
    </row>
    <row r="829" spans="2:16" ht="12.75" customHeight="1">
      <c r="B829" s="781" t="s">
        <v>558</v>
      </c>
      <c r="C829" s="781"/>
      <c r="D829" s="781"/>
      <c r="E829" s="38">
        <f>SUM(E827+E812+E797+E782+E767+E752+E737)</f>
        <v>4749</v>
      </c>
      <c r="F829" s="38">
        <f t="shared" ref="F829:H829" si="209">SUM(F827+F812+F797+F782+F767+F752+F737)</f>
        <v>952205</v>
      </c>
      <c r="G829" s="38">
        <f t="shared" si="209"/>
        <v>0</v>
      </c>
      <c r="H829" s="38">
        <f t="shared" si="209"/>
        <v>956954</v>
      </c>
      <c r="I829" s="38">
        <f>SUM(I827+I812+I797+I782+I767+I752+I737)</f>
        <v>4550</v>
      </c>
      <c r="J829" s="38">
        <f t="shared" ref="J829:L829" si="210">SUM(J827+J812+J797+J782+J767+J752+J737)</f>
        <v>290989</v>
      </c>
      <c r="K829" s="38">
        <f t="shared" si="210"/>
        <v>0</v>
      </c>
      <c r="L829" s="38">
        <f t="shared" si="210"/>
        <v>295539</v>
      </c>
    </row>
    <row r="830" spans="2:16" ht="12.75" customHeight="1" thickBot="1">
      <c r="B830" s="698"/>
      <c r="C830" s="698"/>
      <c r="D830" s="698"/>
      <c r="E830" s="38"/>
      <c r="F830" s="38"/>
      <c r="G830" s="38"/>
      <c r="H830" s="38"/>
      <c r="I830" s="38"/>
      <c r="J830" s="38"/>
      <c r="K830" s="38"/>
      <c r="L830" s="38"/>
    </row>
    <row r="831" spans="2:16" ht="36.75" customHeight="1" thickBot="1">
      <c r="B831" s="18"/>
      <c r="C831" s="192" t="s">
        <v>1</v>
      </c>
      <c r="D831" s="18" t="s">
        <v>14</v>
      </c>
      <c r="E831" s="201" t="s">
        <v>72</v>
      </c>
      <c r="F831" s="202" t="s">
        <v>73</v>
      </c>
      <c r="G831" s="202" t="s">
        <v>71</v>
      </c>
      <c r="H831" s="203" t="s">
        <v>13</v>
      </c>
      <c r="I831" s="201" t="s">
        <v>72</v>
      </c>
      <c r="J831" s="202" t="s">
        <v>73</v>
      </c>
      <c r="K831" s="202" t="s">
        <v>71</v>
      </c>
      <c r="L831" s="203" t="s">
        <v>13</v>
      </c>
    </row>
    <row r="832" spans="2:16" ht="12.6" thickBot="1">
      <c r="B832" s="66" t="s">
        <v>15</v>
      </c>
      <c r="C832" s="19">
        <v>910</v>
      </c>
      <c r="D832" s="20" t="s">
        <v>227</v>
      </c>
      <c r="E832" s="204"/>
      <c r="F832" s="205"/>
      <c r="G832" s="205"/>
      <c r="H832" s="206"/>
      <c r="I832" s="204"/>
      <c r="J832" s="205"/>
      <c r="K832" s="205"/>
      <c r="L832" s="206"/>
    </row>
    <row r="833" spans="2:12">
      <c r="B833" s="27" t="s">
        <v>10</v>
      </c>
      <c r="C833" s="762" t="s">
        <v>16</v>
      </c>
      <c r="D833" s="762"/>
      <c r="E833" s="224"/>
      <c r="F833" s="218"/>
      <c r="G833" s="88"/>
      <c r="H833" s="68">
        <f>SUM(E833:G833)</f>
        <v>0</v>
      </c>
      <c r="I833" s="224"/>
      <c r="J833" s="218"/>
      <c r="K833" s="88"/>
      <c r="L833" s="68">
        <f>SUM(I833:K833)</f>
        <v>0</v>
      </c>
    </row>
    <row r="834" spans="2:12" ht="12" customHeight="1">
      <c r="B834" s="28">
        <v>1000</v>
      </c>
      <c r="C834" s="190" t="s">
        <v>2</v>
      </c>
      <c r="D834" s="190"/>
      <c r="E834" s="92"/>
      <c r="F834" s="89"/>
      <c r="G834" s="89"/>
      <c r="H834" s="68">
        <f t="shared" ref="H834:H844" si="211">SUM(E834:G834)</f>
        <v>0</v>
      </c>
      <c r="I834" s="92"/>
      <c r="J834" s="89"/>
      <c r="K834" s="89"/>
      <c r="L834" s="68">
        <f t="shared" ref="L834:L844" si="212">SUM(I834:K834)</f>
        <v>0</v>
      </c>
    </row>
    <row r="835" spans="2:12">
      <c r="B835" s="29" t="s">
        <v>191</v>
      </c>
      <c r="C835" s="190" t="s">
        <v>192</v>
      </c>
      <c r="D835" s="190"/>
      <c r="E835" s="92"/>
      <c r="F835" s="89"/>
      <c r="G835" s="89"/>
      <c r="H835" s="68">
        <f t="shared" si="211"/>
        <v>0</v>
      </c>
      <c r="I835" s="92"/>
      <c r="J835" s="89"/>
      <c r="K835" s="89"/>
      <c r="L835" s="68">
        <f t="shared" si="212"/>
        <v>0</v>
      </c>
    </row>
    <row r="836" spans="2:12">
      <c r="B836" s="29" t="s">
        <v>228</v>
      </c>
      <c r="C836" s="190" t="s">
        <v>229</v>
      </c>
      <c r="D836" s="190"/>
      <c r="E836" s="92"/>
      <c r="F836" s="89">
        <v>21500</v>
      </c>
      <c r="G836" s="89"/>
      <c r="H836" s="68">
        <f t="shared" si="211"/>
        <v>21500</v>
      </c>
      <c r="I836" s="92"/>
      <c r="J836" s="89">
        <v>17</v>
      </c>
      <c r="K836" s="89"/>
      <c r="L836" s="68">
        <f t="shared" si="212"/>
        <v>17</v>
      </c>
    </row>
    <row r="837" spans="2:12">
      <c r="B837" s="30" t="s">
        <v>28</v>
      </c>
      <c r="C837" s="191" t="s">
        <v>193</v>
      </c>
      <c r="D837" s="191"/>
      <c r="E837" s="92"/>
      <c r="F837" s="89"/>
      <c r="G837" s="89"/>
      <c r="H837" s="68">
        <f t="shared" si="211"/>
        <v>0</v>
      </c>
      <c r="I837" s="92"/>
      <c r="J837" s="89"/>
      <c r="K837" s="89"/>
      <c r="L837" s="68">
        <f t="shared" si="212"/>
        <v>0</v>
      </c>
    </row>
    <row r="838" spans="2:12">
      <c r="B838" s="28">
        <v>4200</v>
      </c>
      <c r="C838" s="191" t="s">
        <v>3</v>
      </c>
      <c r="D838" s="191"/>
      <c r="E838" s="92"/>
      <c r="F838" s="89"/>
      <c r="G838" s="89"/>
      <c r="H838" s="68">
        <f t="shared" si="211"/>
        <v>0</v>
      </c>
      <c r="I838" s="92"/>
      <c r="J838" s="89"/>
      <c r="K838" s="89"/>
      <c r="L838" s="68">
        <f t="shared" si="212"/>
        <v>0</v>
      </c>
    </row>
    <row r="839" spans="2:12" ht="24">
      <c r="B839" s="21"/>
      <c r="C839" s="17">
        <v>4214</v>
      </c>
      <c r="D839" s="16" t="s">
        <v>194</v>
      </c>
      <c r="E839" s="92"/>
      <c r="F839" s="89"/>
      <c r="G839" s="89"/>
      <c r="H839" s="68">
        <f t="shared" si="211"/>
        <v>0</v>
      </c>
      <c r="I839" s="92"/>
      <c r="J839" s="89"/>
      <c r="K839" s="89"/>
      <c r="L839" s="68">
        <f t="shared" si="212"/>
        <v>0</v>
      </c>
    </row>
    <row r="840" spans="2:12">
      <c r="B840" s="28">
        <v>4300</v>
      </c>
      <c r="C840" s="194" t="s">
        <v>4</v>
      </c>
      <c r="D840" s="194"/>
      <c r="E840" s="92"/>
      <c r="F840" s="89"/>
      <c r="G840" s="89"/>
      <c r="H840" s="68">
        <f t="shared" si="211"/>
        <v>0</v>
      </c>
      <c r="I840" s="92"/>
      <c r="J840" s="89"/>
      <c r="K840" s="89"/>
      <c r="L840" s="68">
        <f t="shared" si="212"/>
        <v>0</v>
      </c>
    </row>
    <row r="841" spans="2:12">
      <c r="B841" s="28">
        <v>4500</v>
      </c>
      <c r="C841" s="191" t="s">
        <v>5</v>
      </c>
      <c r="D841" s="191"/>
      <c r="E841" s="92"/>
      <c r="F841" s="89"/>
      <c r="G841" s="89"/>
      <c r="H841" s="68">
        <f t="shared" si="211"/>
        <v>0</v>
      </c>
      <c r="I841" s="92"/>
      <c r="J841" s="89"/>
      <c r="K841" s="89"/>
      <c r="L841" s="68">
        <f t="shared" si="212"/>
        <v>0</v>
      </c>
    </row>
    <row r="842" spans="2:12" ht="12" customHeight="1">
      <c r="B842" s="28">
        <v>4600</v>
      </c>
      <c r="C842" s="760" t="s">
        <v>6</v>
      </c>
      <c r="D842" s="760"/>
      <c r="E842" s="92"/>
      <c r="F842" s="89"/>
      <c r="G842" s="89"/>
      <c r="H842" s="68">
        <f t="shared" si="211"/>
        <v>0</v>
      </c>
      <c r="I842" s="92"/>
      <c r="J842" s="89"/>
      <c r="K842" s="89"/>
      <c r="L842" s="68">
        <f t="shared" si="212"/>
        <v>0</v>
      </c>
    </row>
    <row r="843" spans="2:12">
      <c r="B843" s="286" t="s">
        <v>251</v>
      </c>
      <c r="C843" s="242" t="s">
        <v>12</v>
      </c>
      <c r="D843" s="242"/>
      <c r="E843" s="92"/>
      <c r="F843" s="89"/>
      <c r="G843" s="89"/>
      <c r="H843" s="68">
        <f t="shared" si="211"/>
        <v>0</v>
      </c>
      <c r="I843" s="92"/>
      <c r="J843" s="89"/>
      <c r="K843" s="89"/>
      <c r="L843" s="68">
        <f t="shared" si="212"/>
        <v>0</v>
      </c>
    </row>
    <row r="844" spans="2:12" ht="12.6" thickBot="1">
      <c r="B844" s="32">
        <v>98</v>
      </c>
      <c r="C844" s="193" t="s">
        <v>7</v>
      </c>
      <c r="D844" s="191"/>
      <c r="E844" s="208"/>
      <c r="F844" s="209"/>
      <c r="G844" s="209"/>
      <c r="H844" s="68">
        <f t="shared" si="211"/>
        <v>0</v>
      </c>
      <c r="I844" s="208"/>
      <c r="J844" s="209"/>
      <c r="K844" s="209"/>
      <c r="L844" s="68">
        <f t="shared" si="212"/>
        <v>0</v>
      </c>
    </row>
    <row r="845" spans="2:12" ht="12.6" thickBot="1">
      <c r="B845" s="22"/>
      <c r="C845" s="23"/>
      <c r="D845" s="24" t="s">
        <v>70</v>
      </c>
      <c r="E845" s="198">
        <f>SUM(E833+E834+E835+E836+E837+E838+E840+E841+E842+E843+E844)</f>
        <v>0</v>
      </c>
      <c r="F845" s="199">
        <f t="shared" ref="F845:H845" si="213">SUM(F833+F834+F835+F836+F837+F838+F840+F841+F842+F843+F844)</f>
        <v>21500</v>
      </c>
      <c r="G845" s="199">
        <f t="shared" si="213"/>
        <v>0</v>
      </c>
      <c r="H845" s="200">
        <f t="shared" si="213"/>
        <v>21500</v>
      </c>
      <c r="I845" s="198">
        <f>SUM(I833+I834+I835+I836+I837+I838+I840+I841+I842+I843+I844)</f>
        <v>0</v>
      </c>
      <c r="J845" s="199">
        <f t="shared" ref="J845:L845" si="214">SUM(J833+J834+J835+J836+J837+J838+J840+J841+J842+J843+J844)</f>
        <v>17</v>
      </c>
      <c r="K845" s="199">
        <f t="shared" si="214"/>
        <v>0</v>
      </c>
      <c r="L845" s="200">
        <f t="shared" si="214"/>
        <v>17</v>
      </c>
    </row>
    <row r="846" spans="2:12" ht="12.6" thickBot="1">
      <c r="E846" s="26"/>
      <c r="F846" s="26"/>
      <c r="G846" s="26"/>
      <c r="H846" s="26"/>
    </row>
    <row r="847" spans="2:12" ht="34.5" customHeight="1" thickBot="1">
      <c r="B847" s="18"/>
      <c r="C847" s="192" t="s">
        <v>1</v>
      </c>
      <c r="D847" s="18" t="s">
        <v>14</v>
      </c>
      <c r="E847" s="201" t="s">
        <v>72</v>
      </c>
      <c r="F847" s="202" t="s">
        <v>73</v>
      </c>
      <c r="G847" s="202" t="s">
        <v>71</v>
      </c>
      <c r="H847" s="203" t="s">
        <v>13</v>
      </c>
      <c r="I847" s="201" t="s">
        <v>72</v>
      </c>
      <c r="J847" s="202" t="s">
        <v>73</v>
      </c>
      <c r="K847" s="202" t="s">
        <v>71</v>
      </c>
      <c r="L847" s="203" t="s">
        <v>13</v>
      </c>
    </row>
    <row r="848" spans="2:12" ht="12.6" thickBot="1">
      <c r="B848" s="66" t="s">
        <v>15</v>
      </c>
      <c r="C848" s="19">
        <v>998</v>
      </c>
      <c r="D848" s="20" t="s">
        <v>59</v>
      </c>
      <c r="E848" s="204"/>
      <c r="F848" s="205"/>
      <c r="G848" s="205"/>
      <c r="H848" s="206"/>
      <c r="I848" s="204"/>
      <c r="J848" s="205"/>
      <c r="K848" s="205"/>
      <c r="L848" s="206"/>
    </row>
    <row r="849" spans="2:16">
      <c r="B849" s="27" t="s">
        <v>10</v>
      </c>
      <c r="C849" s="762" t="s">
        <v>16</v>
      </c>
      <c r="D849" s="762"/>
      <c r="E849" s="224"/>
      <c r="F849" s="218"/>
      <c r="G849" s="88"/>
      <c r="H849" s="68">
        <f>SUM(E849:G849)</f>
        <v>0</v>
      </c>
      <c r="I849" s="224"/>
      <c r="J849" s="218"/>
      <c r="K849" s="88"/>
      <c r="L849" s="68">
        <f>SUM(I849:K849)</f>
        <v>0</v>
      </c>
      <c r="M849" s="38"/>
      <c r="N849" s="38"/>
      <c r="O849" s="38"/>
      <c r="P849" s="38"/>
    </row>
    <row r="850" spans="2:16">
      <c r="B850" s="28">
        <v>1000</v>
      </c>
      <c r="C850" s="190" t="s">
        <v>2</v>
      </c>
      <c r="D850" s="190"/>
      <c r="E850" s="92"/>
      <c r="F850" s="89"/>
      <c r="G850" s="89"/>
      <c r="H850" s="68">
        <f t="shared" ref="H850:H859" si="215">SUM(E850:G850)</f>
        <v>0</v>
      </c>
      <c r="I850" s="92"/>
      <c r="J850" s="89"/>
      <c r="K850" s="89"/>
      <c r="L850" s="68">
        <f t="shared" ref="L850:L859" si="216">SUM(I850:K850)</f>
        <v>0</v>
      </c>
      <c r="M850" s="38"/>
      <c r="N850" s="38"/>
      <c r="O850" s="38"/>
      <c r="P850" s="38"/>
    </row>
    <row r="851" spans="2:16">
      <c r="B851" s="29" t="s">
        <v>191</v>
      </c>
      <c r="C851" s="190" t="s">
        <v>192</v>
      </c>
      <c r="D851" s="190"/>
      <c r="E851" s="92"/>
      <c r="F851" s="89"/>
      <c r="G851" s="89"/>
      <c r="H851" s="68">
        <f t="shared" si="215"/>
        <v>0</v>
      </c>
      <c r="I851" s="92"/>
      <c r="J851" s="89"/>
      <c r="K851" s="89"/>
      <c r="L851" s="68">
        <f t="shared" si="216"/>
        <v>0</v>
      </c>
      <c r="M851" s="38"/>
      <c r="N851" s="38"/>
      <c r="O851" s="38"/>
      <c r="P851" s="38"/>
    </row>
    <row r="852" spans="2:16">
      <c r="B852" s="30" t="s">
        <v>28</v>
      </c>
      <c r="C852" s="191" t="s">
        <v>193</v>
      </c>
      <c r="D852" s="191"/>
      <c r="E852" s="92"/>
      <c r="F852" s="89"/>
      <c r="G852" s="89"/>
      <c r="H852" s="68">
        <f t="shared" si="215"/>
        <v>0</v>
      </c>
      <c r="I852" s="92"/>
      <c r="J852" s="89"/>
      <c r="K852" s="89"/>
      <c r="L852" s="68">
        <f t="shared" si="216"/>
        <v>0</v>
      </c>
      <c r="M852" s="38"/>
      <c r="N852" s="38"/>
      <c r="O852" s="38"/>
      <c r="P852" s="38"/>
    </row>
    <row r="853" spans="2:16">
      <c r="B853" s="28">
        <v>4200</v>
      </c>
      <c r="C853" s="191" t="s">
        <v>3</v>
      </c>
      <c r="D853" s="191"/>
      <c r="E853" s="92"/>
      <c r="F853" s="89"/>
      <c r="G853" s="89"/>
      <c r="H853" s="68">
        <f t="shared" si="215"/>
        <v>0</v>
      </c>
      <c r="I853" s="92"/>
      <c r="J853" s="89"/>
      <c r="K853" s="89"/>
      <c r="L853" s="68">
        <f t="shared" si="216"/>
        <v>0</v>
      </c>
      <c r="M853" s="38"/>
      <c r="N853" s="38"/>
      <c r="O853" s="38"/>
      <c r="P853" s="38"/>
    </row>
    <row r="854" spans="2:16" ht="24">
      <c r="B854" s="21"/>
      <c r="C854" s="17">
        <v>4214</v>
      </c>
      <c r="D854" s="16" t="s">
        <v>194</v>
      </c>
      <c r="E854" s="92"/>
      <c r="F854" s="89"/>
      <c r="G854" s="89"/>
      <c r="H854" s="68">
        <f t="shared" si="215"/>
        <v>0</v>
      </c>
      <c r="I854" s="92"/>
      <c r="J854" s="89"/>
      <c r="K854" s="89"/>
      <c r="L854" s="68">
        <f t="shared" si="216"/>
        <v>0</v>
      </c>
      <c r="M854" s="38"/>
      <c r="N854" s="38"/>
      <c r="O854" s="38"/>
      <c r="P854" s="38"/>
    </row>
    <row r="855" spans="2:16">
      <c r="B855" s="28">
        <v>4300</v>
      </c>
      <c r="C855" s="194" t="s">
        <v>4</v>
      </c>
      <c r="D855" s="194"/>
      <c r="E855" s="92"/>
      <c r="F855" s="89"/>
      <c r="G855" s="89"/>
      <c r="H855" s="68">
        <f t="shared" si="215"/>
        <v>0</v>
      </c>
      <c r="I855" s="92"/>
      <c r="J855" s="89"/>
      <c r="K855" s="89"/>
      <c r="L855" s="68">
        <f t="shared" si="216"/>
        <v>0</v>
      </c>
      <c r="M855" s="38"/>
      <c r="N855" s="38"/>
      <c r="O855" s="38"/>
      <c r="P855" s="38"/>
    </row>
    <row r="856" spans="2:16">
      <c r="B856" s="28">
        <v>4500</v>
      </c>
      <c r="C856" s="191" t="s">
        <v>5</v>
      </c>
      <c r="D856" s="191"/>
      <c r="E856" s="92"/>
      <c r="F856" s="89"/>
      <c r="G856" s="89"/>
      <c r="H856" s="68">
        <f t="shared" si="215"/>
        <v>0</v>
      </c>
      <c r="I856" s="92"/>
      <c r="J856" s="89"/>
      <c r="K856" s="89"/>
      <c r="L856" s="68">
        <f t="shared" si="216"/>
        <v>0</v>
      </c>
      <c r="M856" s="38"/>
      <c r="N856" s="38"/>
      <c r="O856" s="38"/>
      <c r="P856" s="38"/>
    </row>
    <row r="857" spans="2:16">
      <c r="B857" s="28">
        <v>4600</v>
      </c>
      <c r="C857" s="760" t="s">
        <v>6</v>
      </c>
      <c r="D857" s="760"/>
      <c r="E857" s="92"/>
      <c r="F857" s="89"/>
      <c r="G857" s="89"/>
      <c r="H857" s="68">
        <f t="shared" si="215"/>
        <v>0</v>
      </c>
      <c r="I857" s="92"/>
      <c r="J857" s="89"/>
      <c r="K857" s="89"/>
      <c r="L857" s="68">
        <f t="shared" si="216"/>
        <v>0</v>
      </c>
      <c r="M857" s="38"/>
      <c r="N857" s="38"/>
      <c r="O857" s="38"/>
      <c r="P857" s="38"/>
    </row>
    <row r="858" spans="2:16">
      <c r="B858" s="286" t="s">
        <v>251</v>
      </c>
      <c r="C858" s="242" t="s">
        <v>12</v>
      </c>
      <c r="D858" s="242"/>
      <c r="E858" s="92"/>
      <c r="F858" s="89"/>
      <c r="G858" s="89"/>
      <c r="H858" s="68">
        <f t="shared" si="215"/>
        <v>0</v>
      </c>
      <c r="I858" s="92"/>
      <c r="J858" s="89"/>
      <c r="K858" s="89"/>
      <c r="L858" s="68">
        <f t="shared" si="216"/>
        <v>0</v>
      </c>
      <c r="M858" s="38"/>
      <c r="N858" s="38"/>
      <c r="O858" s="38"/>
      <c r="P858" s="38"/>
    </row>
    <row r="859" spans="2:16" ht="12.6" thickBot="1">
      <c r="B859" s="32">
        <v>98</v>
      </c>
      <c r="C859" s="193" t="s">
        <v>7</v>
      </c>
      <c r="D859" s="191"/>
      <c r="E859" s="208"/>
      <c r="F859" s="209">
        <v>71285</v>
      </c>
      <c r="G859" s="209"/>
      <c r="H859" s="68">
        <f t="shared" si="215"/>
        <v>71285</v>
      </c>
      <c r="I859" s="208"/>
      <c r="J859" s="209"/>
      <c r="K859" s="209"/>
      <c r="L859" s="68">
        <f t="shared" si="216"/>
        <v>0</v>
      </c>
      <c r="M859" s="38"/>
      <c r="N859" s="38"/>
      <c r="O859" s="38"/>
      <c r="P859" s="38"/>
    </row>
    <row r="860" spans="2:16" ht="12.6" thickBot="1">
      <c r="B860" s="22"/>
      <c r="C860" s="23"/>
      <c r="D860" s="24" t="s">
        <v>70</v>
      </c>
      <c r="E860" s="198">
        <f>SUM(E849+E850+E851+E852+E853+E855+E856+E857+E858+E859)</f>
        <v>0</v>
      </c>
      <c r="F860" s="199">
        <f t="shared" ref="F860:H860" si="217">SUM(F849+F850+F851+F852+F853+F855+F856+F857+F858+F859)</f>
        <v>71285</v>
      </c>
      <c r="G860" s="199">
        <f t="shared" si="217"/>
        <v>0</v>
      </c>
      <c r="H860" s="200">
        <f t="shared" si="217"/>
        <v>71285</v>
      </c>
      <c r="I860" s="198">
        <f>SUM(I849+I850+I851+I852+I853+I855+I856+I857+I858+I859)</f>
        <v>0</v>
      </c>
      <c r="J860" s="199">
        <f t="shared" ref="J860:L860" si="218">SUM(J849+J850+J851+J852+J853+J855+J856+J857+J858+J859)</f>
        <v>0</v>
      </c>
      <c r="K860" s="199">
        <f t="shared" si="218"/>
        <v>0</v>
      </c>
      <c r="L860" s="200">
        <f t="shared" si="218"/>
        <v>0</v>
      </c>
      <c r="M860" s="38"/>
      <c r="N860" s="38"/>
      <c r="O860" s="38"/>
      <c r="P860" s="38"/>
    </row>
    <row r="861" spans="2:16">
      <c r="B861" s="103"/>
      <c r="C861" s="103"/>
      <c r="D861" s="103"/>
      <c r="E861" s="26"/>
      <c r="F861" s="26"/>
      <c r="G861" s="26"/>
      <c r="H861" s="26"/>
      <c r="P861" s="38"/>
    </row>
    <row r="862" spans="2:16">
      <c r="B862" s="781" t="s">
        <v>559</v>
      </c>
      <c r="C862" s="781"/>
      <c r="D862" s="781"/>
      <c r="E862" s="38">
        <f>SUM(E860+E845)</f>
        <v>0</v>
      </c>
      <c r="F862" s="38">
        <f t="shared" ref="F862:H862" si="219">SUM(F860+F845)</f>
        <v>92785</v>
      </c>
      <c r="G862" s="38">
        <f t="shared" si="219"/>
        <v>0</v>
      </c>
      <c r="H862" s="38">
        <f t="shared" si="219"/>
        <v>92785</v>
      </c>
      <c r="I862" s="38">
        <f>SUM(I860+I845)</f>
        <v>0</v>
      </c>
      <c r="J862" s="38">
        <f t="shared" ref="J862:L862" si="220">SUM(J860+J845)</f>
        <v>17</v>
      </c>
      <c r="K862" s="38">
        <f t="shared" si="220"/>
        <v>0</v>
      </c>
      <c r="L862" s="38">
        <f t="shared" si="220"/>
        <v>17</v>
      </c>
    </row>
    <row r="863" spans="2:16">
      <c r="E863" s="26"/>
      <c r="F863" s="26"/>
      <c r="G863" s="26"/>
      <c r="H863" s="26"/>
    </row>
    <row r="864" spans="2:16">
      <c r="E864" s="38">
        <f t="shared" ref="E864:L864" si="221">SUM(E862+E829+E722+E570+E462+E295+E264+E144+E68)</f>
        <v>12440948</v>
      </c>
      <c r="F864" s="38">
        <f t="shared" si="221"/>
        <v>8195873</v>
      </c>
      <c r="G864" s="38">
        <f t="shared" si="221"/>
        <v>687554</v>
      </c>
      <c r="H864" s="38">
        <f t="shared" si="221"/>
        <v>21324375</v>
      </c>
      <c r="I864" s="38">
        <f t="shared" si="221"/>
        <v>10441407</v>
      </c>
      <c r="J864" s="38">
        <f t="shared" si="221"/>
        <v>5141197</v>
      </c>
      <c r="K864" s="38">
        <f t="shared" si="221"/>
        <v>589487</v>
      </c>
      <c r="L864" s="38">
        <f t="shared" si="221"/>
        <v>16172091</v>
      </c>
    </row>
    <row r="865" spans="4:8">
      <c r="E865" s="106"/>
      <c r="F865" s="106"/>
      <c r="G865" s="106"/>
      <c r="H865" s="106"/>
    </row>
    <row r="866" spans="4:8">
      <c r="F866" s="188"/>
      <c r="G866" s="189"/>
    </row>
    <row r="869" spans="4:8">
      <c r="D869" s="86" t="s">
        <v>203</v>
      </c>
    </row>
    <row r="870" spans="4:8">
      <c r="D870" s="86"/>
    </row>
    <row r="871" spans="4:8">
      <c r="D871" s="87" t="s">
        <v>74</v>
      </c>
    </row>
  </sheetData>
  <mergeCells count="129">
    <mergeCell ref="B828:D828"/>
    <mergeCell ref="B829:D829"/>
    <mergeCell ref="B862:D862"/>
    <mergeCell ref="C117:D117"/>
    <mergeCell ref="C125:D125"/>
    <mergeCell ref="C132:D132"/>
    <mergeCell ref="C140:D140"/>
    <mergeCell ref="B144:D144"/>
    <mergeCell ref="C186:D186"/>
    <mergeCell ref="C193:D193"/>
    <mergeCell ref="C201:D201"/>
    <mergeCell ref="C208:D208"/>
    <mergeCell ref="C216:D216"/>
    <mergeCell ref="C148:D148"/>
    <mergeCell ref="C156:D156"/>
    <mergeCell ref="C163:D163"/>
    <mergeCell ref="C171:D171"/>
    <mergeCell ref="C178:D178"/>
    <mergeCell ref="C268:D268"/>
    <mergeCell ref="C276:D276"/>
    <mergeCell ref="C283:D283"/>
    <mergeCell ref="C291:D291"/>
    <mergeCell ref="C329:D329"/>
    <mergeCell ref="C412:D412"/>
    <mergeCell ref="C87:D87"/>
    <mergeCell ref="C95:D95"/>
    <mergeCell ref="C102:D102"/>
    <mergeCell ref="C110:D110"/>
    <mergeCell ref="B68:D68"/>
    <mergeCell ref="C72:D72"/>
    <mergeCell ref="C80:D80"/>
    <mergeCell ref="B721:D721"/>
    <mergeCell ref="B722:D722"/>
    <mergeCell ref="B295:D295"/>
    <mergeCell ref="C223:D223"/>
    <mergeCell ref="C231:D231"/>
    <mergeCell ref="C252:D252"/>
    <mergeCell ref="C260:D260"/>
    <mergeCell ref="B264:D264"/>
    <mergeCell ref="C337:D337"/>
    <mergeCell ref="C344:D344"/>
    <mergeCell ref="C352:D352"/>
    <mergeCell ref="C359:D359"/>
    <mergeCell ref="C367:D367"/>
    <mergeCell ref="C299:D299"/>
    <mergeCell ref="C307:D307"/>
    <mergeCell ref="C314:D314"/>
    <mergeCell ref="C322:D322"/>
    <mergeCell ref="K6:K7"/>
    <mergeCell ref="K22:K23"/>
    <mergeCell ref="I5:L5"/>
    <mergeCell ref="G1:H1"/>
    <mergeCell ref="C2:D2"/>
    <mergeCell ref="C39:D39"/>
    <mergeCell ref="C47:D47"/>
    <mergeCell ref="C56:D56"/>
    <mergeCell ref="C64:D64"/>
    <mergeCell ref="G22:G23"/>
    <mergeCell ref="E5:H5"/>
    <mergeCell ref="B3:K3"/>
    <mergeCell ref="C8:D8"/>
    <mergeCell ref="C24:D24"/>
    <mergeCell ref="C32:D32"/>
    <mergeCell ref="C419:D419"/>
    <mergeCell ref="C427:D427"/>
    <mergeCell ref="C450:D450"/>
    <mergeCell ref="C374:D374"/>
    <mergeCell ref="C382:D382"/>
    <mergeCell ref="C389:D389"/>
    <mergeCell ref="C397:D397"/>
    <mergeCell ref="C404:D404"/>
    <mergeCell ref="C434:D434"/>
    <mergeCell ref="C442:D442"/>
    <mergeCell ref="C496:D496"/>
    <mergeCell ref="C504:D504"/>
    <mergeCell ref="C512:D512"/>
    <mergeCell ref="C520:D520"/>
    <mergeCell ref="C527:D527"/>
    <mergeCell ref="B462:D462"/>
    <mergeCell ref="C466:D466"/>
    <mergeCell ref="C474:D474"/>
    <mergeCell ref="C481:D481"/>
    <mergeCell ref="C489:D489"/>
    <mergeCell ref="B569:D569"/>
    <mergeCell ref="B570:D570"/>
    <mergeCell ref="C574:D574"/>
    <mergeCell ref="C582:D582"/>
    <mergeCell ref="C589:D589"/>
    <mergeCell ref="C535:D535"/>
    <mergeCell ref="C542:D542"/>
    <mergeCell ref="C550:D550"/>
    <mergeCell ref="C557:D557"/>
    <mergeCell ref="C565:D565"/>
    <mergeCell ref="C702:D702"/>
    <mergeCell ref="C709:D709"/>
    <mergeCell ref="C634:D634"/>
    <mergeCell ref="C642:D642"/>
    <mergeCell ref="C649:D649"/>
    <mergeCell ref="C657:D657"/>
    <mergeCell ref="C664:D664"/>
    <mergeCell ref="C597:D597"/>
    <mergeCell ref="C604:D604"/>
    <mergeCell ref="C612:D612"/>
    <mergeCell ref="C619:D619"/>
    <mergeCell ref="C627:D627"/>
    <mergeCell ref="C824:D824"/>
    <mergeCell ref="C458:D458"/>
    <mergeCell ref="C842:D842"/>
    <mergeCell ref="C849:D849"/>
    <mergeCell ref="C857:D857"/>
    <mergeCell ref="G6:G7"/>
    <mergeCell ref="C794:D794"/>
    <mergeCell ref="C801:D801"/>
    <mergeCell ref="C809:D809"/>
    <mergeCell ref="C816:D816"/>
    <mergeCell ref="C833:D833"/>
    <mergeCell ref="C756:D756"/>
    <mergeCell ref="C764:D764"/>
    <mergeCell ref="C771:D771"/>
    <mergeCell ref="C779:D779"/>
    <mergeCell ref="C786:D786"/>
    <mergeCell ref="C717:D717"/>
    <mergeCell ref="C726:D726"/>
    <mergeCell ref="C734:D734"/>
    <mergeCell ref="C741:D741"/>
    <mergeCell ref="C749:D749"/>
    <mergeCell ref="C672:D672"/>
    <mergeCell ref="C679:D679"/>
    <mergeCell ref="C687:D687"/>
  </mergeCells>
  <pageMargins left="0.55118110236220474" right="0" top="0.35433070866141736" bottom="0" header="0.27559055118110237" footer="0.39370078740157483"/>
  <pageSetup paperSize="9" scale="56" orientation="portrait" horizontalDpi="144" verticalDpi="144" r:id="rId1"/>
  <rowBreaks count="9" manualBreakCount="9">
    <brk id="98" max="15" man="1"/>
    <brk id="189" max="15" man="1"/>
    <brk id="295" max="15" man="1"/>
    <brk id="385" max="15" man="1"/>
    <brk id="477" max="15" man="1"/>
    <brk id="570" max="15" man="1"/>
    <brk id="660" max="15" man="1"/>
    <brk id="752" max="15" man="1"/>
    <brk id="830" max="15" man="1"/>
  </rowBreaks>
  <colBreaks count="1" manualBreakCount="1">
    <brk id="12" max="852"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15"/>
  <sheetViews>
    <sheetView zoomScaleNormal="100" workbookViewId="0">
      <pane xSplit="3" ySplit="6" topLeftCell="U7" activePane="bottomRight" state="frozen"/>
      <selection pane="topRight" activeCell="D1" sqref="D1"/>
      <selection pane="bottomLeft" activeCell="A7" sqref="A7"/>
      <selection pane="bottomRight" activeCell="B3" sqref="B3:K3"/>
    </sheetView>
  </sheetViews>
  <sheetFormatPr defaultRowHeight="12"/>
  <cols>
    <col min="1" max="1" width="6.6640625" style="25" customWidth="1"/>
    <col min="2" max="2" width="6.33203125" style="25" customWidth="1"/>
    <col min="3" max="3" width="29.33203125" style="25" customWidth="1"/>
    <col min="4" max="4" width="8.88671875" style="25" customWidth="1"/>
    <col min="5" max="5" width="9.109375" style="25" customWidth="1"/>
    <col min="6" max="6" width="10.109375" style="42" customWidth="1"/>
    <col min="7" max="7" width="8.88671875" style="42" customWidth="1"/>
    <col min="8" max="8" width="8.44140625" style="42" customWidth="1"/>
    <col min="9" max="9" width="9" style="42" customWidth="1"/>
    <col min="10" max="10" width="7.5546875" style="42" customWidth="1"/>
    <col min="11" max="11" width="7.44140625" style="42" customWidth="1"/>
    <col min="12" max="13" width="8.33203125" style="42" customWidth="1"/>
    <col min="14" max="14" width="8.44140625" style="42" customWidth="1"/>
    <col min="15" max="15" width="8.33203125" style="42" customWidth="1"/>
    <col min="16" max="17" width="7.109375" style="42" customWidth="1"/>
    <col min="18" max="19" width="7.6640625" style="42" customWidth="1"/>
    <col min="20" max="22" width="8" style="42" customWidth="1"/>
    <col min="23" max="23" width="7.88671875" style="42" customWidth="1"/>
    <col min="24" max="24" width="8.109375" style="42" customWidth="1"/>
    <col min="25" max="25" width="6.6640625" style="42" customWidth="1"/>
    <col min="26" max="26" width="7.6640625" style="42" customWidth="1"/>
    <col min="27" max="27" width="8.33203125" style="42" customWidth="1"/>
    <col min="28" max="29" width="8.44140625" style="42" customWidth="1"/>
    <col min="30" max="30" width="7.5546875" style="42" customWidth="1"/>
    <col min="31" max="31" width="7" style="42" customWidth="1"/>
    <col min="32" max="32" width="11.88671875" style="26" customWidth="1"/>
    <col min="33" max="33" width="11" style="26" customWidth="1"/>
    <col min="34" max="34" width="8.6640625" style="25" customWidth="1"/>
    <col min="35" max="35" width="9.109375" style="25"/>
    <col min="36" max="36" width="10.33203125" style="25" customWidth="1"/>
    <col min="37" max="257" width="9.109375" style="25"/>
    <col min="258" max="258" width="8.109375" style="25" customWidth="1"/>
    <col min="259" max="259" width="7.33203125" style="25" customWidth="1"/>
    <col min="260" max="260" width="40.33203125" style="25" customWidth="1"/>
    <col min="261" max="261" width="8.88671875" style="25" customWidth="1"/>
    <col min="262" max="262" width="9.109375" style="25"/>
    <col min="263" max="263" width="8.109375" style="25" customWidth="1"/>
    <col min="264" max="264" width="8" style="25" customWidth="1"/>
    <col min="265" max="265" width="7.6640625" style="25" customWidth="1"/>
    <col min="266" max="266" width="7" style="25" customWidth="1"/>
    <col min="267" max="267" width="7.5546875" style="25" customWidth="1"/>
    <col min="268" max="268" width="7.44140625" style="25" customWidth="1"/>
    <col min="269" max="269" width="7.88671875" style="25" customWidth="1"/>
    <col min="270" max="270" width="7.5546875" style="25" customWidth="1"/>
    <col min="271" max="271" width="8.44140625" style="25" customWidth="1"/>
    <col min="272" max="272" width="7.33203125" style="25" customWidth="1"/>
    <col min="273" max="273" width="7.5546875" style="25" customWidth="1"/>
    <col min="274" max="274" width="7" style="25" customWidth="1"/>
    <col min="275" max="275" width="7.6640625" style="25" customWidth="1"/>
    <col min="276" max="276" width="7.44140625" style="25" customWidth="1"/>
    <col min="277" max="277" width="8.109375" style="25" customWidth="1"/>
    <col min="278" max="278" width="7.5546875" style="25" customWidth="1"/>
    <col min="279" max="279" width="8" style="25" customWidth="1"/>
    <col min="280" max="280" width="7.109375" style="25" customWidth="1"/>
    <col min="281" max="281" width="8.109375" style="25" customWidth="1"/>
    <col min="282" max="282" width="7.88671875" style="25" customWidth="1"/>
    <col min="283" max="283" width="7.6640625" style="25" customWidth="1"/>
    <col min="284" max="284" width="7.109375" style="25" customWidth="1"/>
    <col min="285" max="285" width="7.6640625" style="25" customWidth="1"/>
    <col min="286" max="287" width="7.5546875" style="25" customWidth="1"/>
    <col min="288" max="288" width="7" style="25" customWidth="1"/>
    <col min="289" max="289" width="8.44140625" style="25" customWidth="1"/>
    <col min="290" max="290" width="8.6640625" style="25" customWidth="1"/>
    <col min="291" max="291" width="9.109375" style="25"/>
    <col min="292" max="292" width="10.33203125" style="25" customWidth="1"/>
    <col min="293" max="513" width="9.109375" style="25"/>
    <col min="514" max="514" width="8.109375" style="25" customWidth="1"/>
    <col min="515" max="515" width="7.33203125" style="25" customWidth="1"/>
    <col min="516" max="516" width="40.33203125" style="25" customWidth="1"/>
    <col min="517" max="517" width="8.88671875" style="25" customWidth="1"/>
    <col min="518" max="518" width="9.109375" style="25"/>
    <col min="519" max="519" width="8.109375" style="25" customWidth="1"/>
    <col min="520" max="520" width="8" style="25" customWidth="1"/>
    <col min="521" max="521" width="7.6640625" style="25" customWidth="1"/>
    <col min="522" max="522" width="7" style="25" customWidth="1"/>
    <col min="523" max="523" width="7.5546875" style="25" customWidth="1"/>
    <col min="524" max="524" width="7.44140625" style="25" customWidth="1"/>
    <col min="525" max="525" width="7.88671875" style="25" customWidth="1"/>
    <col min="526" max="526" width="7.5546875" style="25" customWidth="1"/>
    <col min="527" max="527" width="8.44140625" style="25" customWidth="1"/>
    <col min="528" max="528" width="7.33203125" style="25" customWidth="1"/>
    <col min="529" max="529" width="7.5546875" style="25" customWidth="1"/>
    <col min="530" max="530" width="7" style="25" customWidth="1"/>
    <col min="531" max="531" width="7.6640625" style="25" customWidth="1"/>
    <col min="532" max="532" width="7.44140625" style="25" customWidth="1"/>
    <col min="533" max="533" width="8.109375" style="25" customWidth="1"/>
    <col min="534" max="534" width="7.5546875" style="25" customWidth="1"/>
    <col min="535" max="535" width="8" style="25" customWidth="1"/>
    <col min="536" max="536" width="7.109375" style="25" customWidth="1"/>
    <col min="537" max="537" width="8.109375" style="25" customWidth="1"/>
    <col min="538" max="538" width="7.88671875" style="25" customWidth="1"/>
    <col min="539" max="539" width="7.6640625" style="25" customWidth="1"/>
    <col min="540" max="540" width="7.109375" style="25" customWidth="1"/>
    <col min="541" max="541" width="7.6640625" style="25" customWidth="1"/>
    <col min="542" max="543" width="7.5546875" style="25" customWidth="1"/>
    <col min="544" max="544" width="7" style="25" customWidth="1"/>
    <col min="545" max="545" width="8.44140625" style="25" customWidth="1"/>
    <col min="546" max="546" width="8.6640625" style="25" customWidth="1"/>
    <col min="547" max="547" width="9.109375" style="25"/>
    <col min="548" max="548" width="10.33203125" style="25" customWidth="1"/>
    <col min="549" max="769" width="9.109375" style="25"/>
    <col min="770" max="770" width="8.109375" style="25" customWidth="1"/>
    <col min="771" max="771" width="7.33203125" style="25" customWidth="1"/>
    <col min="772" max="772" width="40.33203125" style="25" customWidth="1"/>
    <col min="773" max="773" width="8.88671875" style="25" customWidth="1"/>
    <col min="774" max="774" width="9.109375" style="25"/>
    <col min="775" max="775" width="8.109375" style="25" customWidth="1"/>
    <col min="776" max="776" width="8" style="25" customWidth="1"/>
    <col min="777" max="777" width="7.6640625" style="25" customWidth="1"/>
    <col min="778" max="778" width="7" style="25" customWidth="1"/>
    <col min="779" max="779" width="7.5546875" style="25" customWidth="1"/>
    <col min="780" max="780" width="7.44140625" style="25" customWidth="1"/>
    <col min="781" max="781" width="7.88671875" style="25" customWidth="1"/>
    <col min="782" max="782" width="7.5546875" style="25" customWidth="1"/>
    <col min="783" max="783" width="8.44140625" style="25" customWidth="1"/>
    <col min="784" max="784" width="7.33203125" style="25" customWidth="1"/>
    <col min="785" max="785" width="7.5546875" style="25" customWidth="1"/>
    <col min="786" max="786" width="7" style="25" customWidth="1"/>
    <col min="787" max="787" width="7.6640625" style="25" customWidth="1"/>
    <col min="788" max="788" width="7.44140625" style="25" customWidth="1"/>
    <col min="789" max="789" width="8.109375" style="25" customWidth="1"/>
    <col min="790" max="790" width="7.5546875" style="25" customWidth="1"/>
    <col min="791" max="791" width="8" style="25" customWidth="1"/>
    <col min="792" max="792" width="7.109375" style="25" customWidth="1"/>
    <col min="793" max="793" width="8.109375" style="25" customWidth="1"/>
    <col min="794" max="794" width="7.88671875" style="25" customWidth="1"/>
    <col min="795" max="795" width="7.6640625" style="25" customWidth="1"/>
    <col min="796" max="796" width="7.109375" style="25" customWidth="1"/>
    <col min="797" max="797" width="7.6640625" style="25" customWidth="1"/>
    <col min="798" max="799" width="7.5546875" style="25" customWidth="1"/>
    <col min="800" max="800" width="7" style="25" customWidth="1"/>
    <col min="801" max="801" width="8.44140625" style="25" customWidth="1"/>
    <col min="802" max="802" width="8.6640625" style="25" customWidth="1"/>
    <col min="803" max="803" width="9.109375" style="25"/>
    <col min="804" max="804" width="10.33203125" style="25" customWidth="1"/>
    <col min="805" max="1025" width="9.109375" style="25"/>
    <col min="1026" max="1026" width="8.109375" style="25" customWidth="1"/>
    <col min="1027" max="1027" width="7.33203125" style="25" customWidth="1"/>
    <col min="1028" max="1028" width="40.33203125" style="25" customWidth="1"/>
    <col min="1029" max="1029" width="8.88671875" style="25" customWidth="1"/>
    <col min="1030" max="1030" width="9.109375" style="25"/>
    <col min="1031" max="1031" width="8.109375" style="25" customWidth="1"/>
    <col min="1032" max="1032" width="8" style="25" customWidth="1"/>
    <col min="1033" max="1033" width="7.6640625" style="25" customWidth="1"/>
    <col min="1034" max="1034" width="7" style="25" customWidth="1"/>
    <col min="1035" max="1035" width="7.5546875" style="25" customWidth="1"/>
    <col min="1036" max="1036" width="7.44140625" style="25" customWidth="1"/>
    <col min="1037" max="1037" width="7.88671875" style="25" customWidth="1"/>
    <col min="1038" max="1038" width="7.5546875" style="25" customWidth="1"/>
    <col min="1039" max="1039" width="8.44140625" style="25" customWidth="1"/>
    <col min="1040" max="1040" width="7.33203125" style="25" customWidth="1"/>
    <col min="1041" max="1041" width="7.5546875" style="25" customWidth="1"/>
    <col min="1042" max="1042" width="7" style="25" customWidth="1"/>
    <col min="1043" max="1043" width="7.6640625" style="25" customWidth="1"/>
    <col min="1044" max="1044" width="7.44140625" style="25" customWidth="1"/>
    <col min="1045" max="1045" width="8.109375" style="25" customWidth="1"/>
    <col min="1046" max="1046" width="7.5546875" style="25" customWidth="1"/>
    <col min="1047" max="1047" width="8" style="25" customWidth="1"/>
    <col min="1048" max="1048" width="7.109375" style="25" customWidth="1"/>
    <col min="1049" max="1049" width="8.109375" style="25" customWidth="1"/>
    <col min="1050" max="1050" width="7.88671875" style="25" customWidth="1"/>
    <col min="1051" max="1051" width="7.6640625" style="25" customWidth="1"/>
    <col min="1052" max="1052" width="7.109375" style="25" customWidth="1"/>
    <col min="1053" max="1053" width="7.6640625" style="25" customWidth="1"/>
    <col min="1054" max="1055" width="7.5546875" style="25" customWidth="1"/>
    <col min="1056" max="1056" width="7" style="25" customWidth="1"/>
    <col min="1057" max="1057" width="8.44140625" style="25" customWidth="1"/>
    <col min="1058" max="1058" width="8.6640625" style="25" customWidth="1"/>
    <col min="1059" max="1059" width="9.109375" style="25"/>
    <col min="1060" max="1060" width="10.33203125" style="25" customWidth="1"/>
    <col min="1061" max="1281" width="9.109375" style="25"/>
    <col min="1282" max="1282" width="8.109375" style="25" customWidth="1"/>
    <col min="1283" max="1283" width="7.33203125" style="25" customWidth="1"/>
    <col min="1284" max="1284" width="40.33203125" style="25" customWidth="1"/>
    <col min="1285" max="1285" width="8.88671875" style="25" customWidth="1"/>
    <col min="1286" max="1286" width="9.109375" style="25"/>
    <col min="1287" max="1287" width="8.109375" style="25" customWidth="1"/>
    <col min="1288" max="1288" width="8" style="25" customWidth="1"/>
    <col min="1289" max="1289" width="7.6640625" style="25" customWidth="1"/>
    <col min="1290" max="1290" width="7" style="25" customWidth="1"/>
    <col min="1291" max="1291" width="7.5546875" style="25" customWidth="1"/>
    <col min="1292" max="1292" width="7.44140625" style="25" customWidth="1"/>
    <col min="1293" max="1293" width="7.88671875" style="25" customWidth="1"/>
    <col min="1294" max="1294" width="7.5546875" style="25" customWidth="1"/>
    <col min="1295" max="1295" width="8.44140625" style="25" customWidth="1"/>
    <col min="1296" max="1296" width="7.33203125" style="25" customWidth="1"/>
    <col min="1297" max="1297" width="7.5546875" style="25" customWidth="1"/>
    <col min="1298" max="1298" width="7" style="25" customWidth="1"/>
    <col min="1299" max="1299" width="7.6640625" style="25" customWidth="1"/>
    <col min="1300" max="1300" width="7.44140625" style="25" customWidth="1"/>
    <col min="1301" max="1301" width="8.109375" style="25" customWidth="1"/>
    <col min="1302" max="1302" width="7.5546875" style="25" customWidth="1"/>
    <col min="1303" max="1303" width="8" style="25" customWidth="1"/>
    <col min="1304" max="1304" width="7.109375" style="25" customWidth="1"/>
    <col min="1305" max="1305" width="8.109375" style="25" customWidth="1"/>
    <col min="1306" max="1306" width="7.88671875" style="25" customWidth="1"/>
    <col min="1307" max="1307" width="7.6640625" style="25" customWidth="1"/>
    <col min="1308" max="1308" width="7.109375" style="25" customWidth="1"/>
    <col min="1309" max="1309" width="7.6640625" style="25" customWidth="1"/>
    <col min="1310" max="1311" width="7.5546875" style="25" customWidth="1"/>
    <col min="1312" max="1312" width="7" style="25" customWidth="1"/>
    <col min="1313" max="1313" width="8.44140625" style="25" customWidth="1"/>
    <col min="1314" max="1314" width="8.6640625" style="25" customWidth="1"/>
    <col min="1315" max="1315" width="9.109375" style="25"/>
    <col min="1316" max="1316" width="10.33203125" style="25" customWidth="1"/>
    <col min="1317" max="1537" width="9.109375" style="25"/>
    <col min="1538" max="1538" width="8.109375" style="25" customWidth="1"/>
    <col min="1539" max="1539" width="7.33203125" style="25" customWidth="1"/>
    <col min="1540" max="1540" width="40.33203125" style="25" customWidth="1"/>
    <col min="1541" max="1541" width="8.88671875" style="25" customWidth="1"/>
    <col min="1542" max="1542" width="9.109375" style="25"/>
    <col min="1543" max="1543" width="8.109375" style="25" customWidth="1"/>
    <col min="1544" max="1544" width="8" style="25" customWidth="1"/>
    <col min="1545" max="1545" width="7.6640625" style="25" customWidth="1"/>
    <col min="1546" max="1546" width="7" style="25" customWidth="1"/>
    <col min="1547" max="1547" width="7.5546875" style="25" customWidth="1"/>
    <col min="1548" max="1548" width="7.44140625" style="25" customWidth="1"/>
    <col min="1549" max="1549" width="7.88671875" style="25" customWidth="1"/>
    <col min="1550" max="1550" width="7.5546875" style="25" customWidth="1"/>
    <col min="1551" max="1551" width="8.44140625" style="25" customWidth="1"/>
    <col min="1552" max="1552" width="7.33203125" style="25" customWidth="1"/>
    <col min="1553" max="1553" width="7.5546875" style="25" customWidth="1"/>
    <col min="1554" max="1554" width="7" style="25" customWidth="1"/>
    <col min="1555" max="1555" width="7.6640625" style="25" customWidth="1"/>
    <col min="1556" max="1556" width="7.44140625" style="25" customWidth="1"/>
    <col min="1557" max="1557" width="8.109375" style="25" customWidth="1"/>
    <col min="1558" max="1558" width="7.5546875" style="25" customWidth="1"/>
    <col min="1559" max="1559" width="8" style="25" customWidth="1"/>
    <col min="1560" max="1560" width="7.109375" style="25" customWidth="1"/>
    <col min="1561" max="1561" width="8.109375" style="25" customWidth="1"/>
    <col min="1562" max="1562" width="7.88671875" style="25" customWidth="1"/>
    <col min="1563" max="1563" width="7.6640625" style="25" customWidth="1"/>
    <col min="1564" max="1564" width="7.109375" style="25" customWidth="1"/>
    <col min="1565" max="1565" width="7.6640625" style="25" customWidth="1"/>
    <col min="1566" max="1567" width="7.5546875" style="25" customWidth="1"/>
    <col min="1568" max="1568" width="7" style="25" customWidth="1"/>
    <col min="1569" max="1569" width="8.44140625" style="25" customWidth="1"/>
    <col min="1570" max="1570" width="8.6640625" style="25" customWidth="1"/>
    <col min="1571" max="1571" width="9.109375" style="25"/>
    <col min="1572" max="1572" width="10.33203125" style="25" customWidth="1"/>
    <col min="1573" max="1793" width="9.109375" style="25"/>
    <col min="1794" max="1794" width="8.109375" style="25" customWidth="1"/>
    <col min="1795" max="1795" width="7.33203125" style="25" customWidth="1"/>
    <col min="1796" max="1796" width="40.33203125" style="25" customWidth="1"/>
    <col min="1797" max="1797" width="8.88671875" style="25" customWidth="1"/>
    <col min="1798" max="1798" width="9.109375" style="25"/>
    <col min="1799" max="1799" width="8.109375" style="25" customWidth="1"/>
    <col min="1800" max="1800" width="8" style="25" customWidth="1"/>
    <col min="1801" max="1801" width="7.6640625" style="25" customWidth="1"/>
    <col min="1802" max="1802" width="7" style="25" customWidth="1"/>
    <col min="1803" max="1803" width="7.5546875" style="25" customWidth="1"/>
    <col min="1804" max="1804" width="7.44140625" style="25" customWidth="1"/>
    <col min="1805" max="1805" width="7.88671875" style="25" customWidth="1"/>
    <col min="1806" max="1806" width="7.5546875" style="25" customWidth="1"/>
    <col min="1807" max="1807" width="8.44140625" style="25" customWidth="1"/>
    <col min="1808" max="1808" width="7.33203125" style="25" customWidth="1"/>
    <col min="1809" max="1809" width="7.5546875" style="25" customWidth="1"/>
    <col min="1810" max="1810" width="7" style="25" customWidth="1"/>
    <col min="1811" max="1811" width="7.6640625" style="25" customWidth="1"/>
    <col min="1812" max="1812" width="7.44140625" style="25" customWidth="1"/>
    <col min="1813" max="1813" width="8.109375" style="25" customWidth="1"/>
    <col min="1814" max="1814" width="7.5546875" style="25" customWidth="1"/>
    <col min="1815" max="1815" width="8" style="25" customWidth="1"/>
    <col min="1816" max="1816" width="7.109375" style="25" customWidth="1"/>
    <col min="1817" max="1817" width="8.109375" style="25" customWidth="1"/>
    <col min="1818" max="1818" width="7.88671875" style="25" customWidth="1"/>
    <col min="1819" max="1819" width="7.6640625" style="25" customWidth="1"/>
    <col min="1820" max="1820" width="7.109375" style="25" customWidth="1"/>
    <col min="1821" max="1821" width="7.6640625" style="25" customWidth="1"/>
    <col min="1822" max="1823" width="7.5546875" style="25" customWidth="1"/>
    <col min="1824" max="1824" width="7" style="25" customWidth="1"/>
    <col min="1825" max="1825" width="8.44140625" style="25" customWidth="1"/>
    <col min="1826" max="1826" width="8.6640625" style="25" customWidth="1"/>
    <col min="1827" max="1827" width="9.109375" style="25"/>
    <col min="1828" max="1828" width="10.33203125" style="25" customWidth="1"/>
    <col min="1829" max="2049" width="9.109375" style="25"/>
    <col min="2050" max="2050" width="8.109375" style="25" customWidth="1"/>
    <col min="2051" max="2051" width="7.33203125" style="25" customWidth="1"/>
    <col min="2052" max="2052" width="40.33203125" style="25" customWidth="1"/>
    <col min="2053" max="2053" width="8.88671875" style="25" customWidth="1"/>
    <col min="2054" max="2054" width="9.109375" style="25"/>
    <col min="2055" max="2055" width="8.109375" style="25" customWidth="1"/>
    <col min="2056" max="2056" width="8" style="25" customWidth="1"/>
    <col min="2057" max="2057" width="7.6640625" style="25" customWidth="1"/>
    <col min="2058" max="2058" width="7" style="25" customWidth="1"/>
    <col min="2059" max="2059" width="7.5546875" style="25" customWidth="1"/>
    <col min="2060" max="2060" width="7.44140625" style="25" customWidth="1"/>
    <col min="2061" max="2061" width="7.88671875" style="25" customWidth="1"/>
    <col min="2062" max="2062" width="7.5546875" style="25" customWidth="1"/>
    <col min="2063" max="2063" width="8.44140625" style="25" customWidth="1"/>
    <col min="2064" max="2064" width="7.33203125" style="25" customWidth="1"/>
    <col min="2065" max="2065" width="7.5546875" style="25" customWidth="1"/>
    <col min="2066" max="2066" width="7" style="25" customWidth="1"/>
    <col min="2067" max="2067" width="7.6640625" style="25" customWidth="1"/>
    <col min="2068" max="2068" width="7.44140625" style="25" customWidth="1"/>
    <col min="2069" max="2069" width="8.109375" style="25" customWidth="1"/>
    <col min="2070" max="2070" width="7.5546875" style="25" customWidth="1"/>
    <col min="2071" max="2071" width="8" style="25" customWidth="1"/>
    <col min="2072" max="2072" width="7.109375" style="25" customWidth="1"/>
    <col min="2073" max="2073" width="8.109375" style="25" customWidth="1"/>
    <col min="2074" max="2074" width="7.88671875" style="25" customWidth="1"/>
    <col min="2075" max="2075" width="7.6640625" style="25" customWidth="1"/>
    <col min="2076" max="2076" width="7.109375" style="25" customWidth="1"/>
    <col min="2077" max="2077" width="7.6640625" style="25" customWidth="1"/>
    <col min="2078" max="2079" width="7.5546875" style="25" customWidth="1"/>
    <col min="2080" max="2080" width="7" style="25" customWidth="1"/>
    <col min="2081" max="2081" width="8.44140625" style="25" customWidth="1"/>
    <col min="2082" max="2082" width="8.6640625" style="25" customWidth="1"/>
    <col min="2083" max="2083" width="9.109375" style="25"/>
    <col min="2084" max="2084" width="10.33203125" style="25" customWidth="1"/>
    <col min="2085" max="2305" width="9.109375" style="25"/>
    <col min="2306" max="2306" width="8.109375" style="25" customWidth="1"/>
    <col min="2307" max="2307" width="7.33203125" style="25" customWidth="1"/>
    <col min="2308" max="2308" width="40.33203125" style="25" customWidth="1"/>
    <col min="2309" max="2309" width="8.88671875" style="25" customWidth="1"/>
    <col min="2310" max="2310" width="9.109375" style="25"/>
    <col min="2311" max="2311" width="8.109375" style="25" customWidth="1"/>
    <col min="2312" max="2312" width="8" style="25" customWidth="1"/>
    <col min="2313" max="2313" width="7.6640625" style="25" customWidth="1"/>
    <col min="2314" max="2314" width="7" style="25" customWidth="1"/>
    <col min="2315" max="2315" width="7.5546875" style="25" customWidth="1"/>
    <col min="2316" max="2316" width="7.44140625" style="25" customWidth="1"/>
    <col min="2317" max="2317" width="7.88671875" style="25" customWidth="1"/>
    <col min="2318" max="2318" width="7.5546875" style="25" customWidth="1"/>
    <col min="2319" max="2319" width="8.44140625" style="25" customWidth="1"/>
    <col min="2320" max="2320" width="7.33203125" style="25" customWidth="1"/>
    <col min="2321" max="2321" width="7.5546875" style="25" customWidth="1"/>
    <col min="2322" max="2322" width="7" style="25" customWidth="1"/>
    <col min="2323" max="2323" width="7.6640625" style="25" customWidth="1"/>
    <col min="2324" max="2324" width="7.44140625" style="25" customWidth="1"/>
    <col min="2325" max="2325" width="8.109375" style="25" customWidth="1"/>
    <col min="2326" max="2326" width="7.5546875" style="25" customWidth="1"/>
    <col min="2327" max="2327" width="8" style="25" customWidth="1"/>
    <col min="2328" max="2328" width="7.109375" style="25" customWidth="1"/>
    <col min="2329" max="2329" width="8.109375" style="25" customWidth="1"/>
    <col min="2330" max="2330" width="7.88671875" style="25" customWidth="1"/>
    <col min="2331" max="2331" width="7.6640625" style="25" customWidth="1"/>
    <col min="2332" max="2332" width="7.109375" style="25" customWidth="1"/>
    <col min="2333" max="2333" width="7.6640625" style="25" customWidth="1"/>
    <col min="2334" max="2335" width="7.5546875" style="25" customWidth="1"/>
    <col min="2336" max="2336" width="7" style="25" customWidth="1"/>
    <col min="2337" max="2337" width="8.44140625" style="25" customWidth="1"/>
    <col min="2338" max="2338" width="8.6640625" style="25" customWidth="1"/>
    <col min="2339" max="2339" width="9.109375" style="25"/>
    <col min="2340" max="2340" width="10.33203125" style="25" customWidth="1"/>
    <col min="2341" max="2561" width="9.109375" style="25"/>
    <col min="2562" max="2562" width="8.109375" style="25" customWidth="1"/>
    <col min="2563" max="2563" width="7.33203125" style="25" customWidth="1"/>
    <col min="2564" max="2564" width="40.33203125" style="25" customWidth="1"/>
    <col min="2565" max="2565" width="8.88671875" style="25" customWidth="1"/>
    <col min="2566" max="2566" width="9.109375" style="25"/>
    <col min="2567" max="2567" width="8.109375" style="25" customWidth="1"/>
    <col min="2568" max="2568" width="8" style="25" customWidth="1"/>
    <col min="2569" max="2569" width="7.6640625" style="25" customWidth="1"/>
    <col min="2570" max="2570" width="7" style="25" customWidth="1"/>
    <col min="2571" max="2571" width="7.5546875" style="25" customWidth="1"/>
    <col min="2572" max="2572" width="7.44140625" style="25" customWidth="1"/>
    <col min="2573" max="2573" width="7.88671875" style="25" customWidth="1"/>
    <col min="2574" max="2574" width="7.5546875" style="25" customWidth="1"/>
    <col min="2575" max="2575" width="8.44140625" style="25" customWidth="1"/>
    <col min="2576" max="2576" width="7.33203125" style="25" customWidth="1"/>
    <col min="2577" max="2577" width="7.5546875" style="25" customWidth="1"/>
    <col min="2578" max="2578" width="7" style="25" customWidth="1"/>
    <col min="2579" max="2579" width="7.6640625" style="25" customWidth="1"/>
    <col min="2580" max="2580" width="7.44140625" style="25" customWidth="1"/>
    <col min="2581" max="2581" width="8.109375" style="25" customWidth="1"/>
    <col min="2582" max="2582" width="7.5546875" style="25" customWidth="1"/>
    <col min="2583" max="2583" width="8" style="25" customWidth="1"/>
    <col min="2584" max="2584" width="7.109375" style="25" customWidth="1"/>
    <col min="2585" max="2585" width="8.109375" style="25" customWidth="1"/>
    <col min="2586" max="2586" width="7.88671875" style="25" customWidth="1"/>
    <col min="2587" max="2587" width="7.6640625" style="25" customWidth="1"/>
    <col min="2588" max="2588" width="7.109375" style="25" customWidth="1"/>
    <col min="2589" max="2589" width="7.6640625" style="25" customWidth="1"/>
    <col min="2590" max="2591" width="7.5546875" style="25" customWidth="1"/>
    <col min="2592" max="2592" width="7" style="25" customWidth="1"/>
    <col min="2593" max="2593" width="8.44140625" style="25" customWidth="1"/>
    <col min="2594" max="2594" width="8.6640625" style="25" customWidth="1"/>
    <col min="2595" max="2595" width="9.109375" style="25"/>
    <col min="2596" max="2596" width="10.33203125" style="25" customWidth="1"/>
    <col min="2597" max="2817" width="9.109375" style="25"/>
    <col min="2818" max="2818" width="8.109375" style="25" customWidth="1"/>
    <col min="2819" max="2819" width="7.33203125" style="25" customWidth="1"/>
    <col min="2820" max="2820" width="40.33203125" style="25" customWidth="1"/>
    <col min="2821" max="2821" width="8.88671875" style="25" customWidth="1"/>
    <col min="2822" max="2822" width="9.109375" style="25"/>
    <col min="2823" max="2823" width="8.109375" style="25" customWidth="1"/>
    <col min="2824" max="2824" width="8" style="25" customWidth="1"/>
    <col min="2825" max="2825" width="7.6640625" style="25" customWidth="1"/>
    <col min="2826" max="2826" width="7" style="25" customWidth="1"/>
    <col min="2827" max="2827" width="7.5546875" style="25" customWidth="1"/>
    <col min="2828" max="2828" width="7.44140625" style="25" customWidth="1"/>
    <col min="2829" max="2829" width="7.88671875" style="25" customWidth="1"/>
    <col min="2830" max="2830" width="7.5546875" style="25" customWidth="1"/>
    <col min="2831" max="2831" width="8.44140625" style="25" customWidth="1"/>
    <col min="2832" max="2832" width="7.33203125" style="25" customWidth="1"/>
    <col min="2833" max="2833" width="7.5546875" style="25" customWidth="1"/>
    <col min="2834" max="2834" width="7" style="25" customWidth="1"/>
    <col min="2835" max="2835" width="7.6640625" style="25" customWidth="1"/>
    <col min="2836" max="2836" width="7.44140625" style="25" customWidth="1"/>
    <col min="2837" max="2837" width="8.109375" style="25" customWidth="1"/>
    <col min="2838" max="2838" width="7.5546875" style="25" customWidth="1"/>
    <col min="2839" max="2839" width="8" style="25" customWidth="1"/>
    <col min="2840" max="2840" width="7.109375" style="25" customWidth="1"/>
    <col min="2841" max="2841" width="8.109375" style="25" customWidth="1"/>
    <col min="2842" max="2842" width="7.88671875" style="25" customWidth="1"/>
    <col min="2843" max="2843" width="7.6640625" style="25" customWidth="1"/>
    <col min="2844" max="2844" width="7.109375" style="25" customWidth="1"/>
    <col min="2845" max="2845" width="7.6640625" style="25" customWidth="1"/>
    <col min="2846" max="2847" width="7.5546875" style="25" customWidth="1"/>
    <col min="2848" max="2848" width="7" style="25" customWidth="1"/>
    <col min="2849" max="2849" width="8.44140625" style="25" customWidth="1"/>
    <col min="2850" max="2850" width="8.6640625" style="25" customWidth="1"/>
    <col min="2851" max="2851" width="9.109375" style="25"/>
    <col min="2852" max="2852" width="10.33203125" style="25" customWidth="1"/>
    <col min="2853" max="3073" width="9.109375" style="25"/>
    <col min="3074" max="3074" width="8.109375" style="25" customWidth="1"/>
    <col min="3075" max="3075" width="7.33203125" style="25" customWidth="1"/>
    <col min="3076" max="3076" width="40.33203125" style="25" customWidth="1"/>
    <col min="3077" max="3077" width="8.88671875" style="25" customWidth="1"/>
    <col min="3078" max="3078" width="9.109375" style="25"/>
    <col min="3079" max="3079" width="8.109375" style="25" customWidth="1"/>
    <col min="3080" max="3080" width="8" style="25" customWidth="1"/>
    <col min="3081" max="3081" width="7.6640625" style="25" customWidth="1"/>
    <col min="3082" max="3082" width="7" style="25" customWidth="1"/>
    <col min="3083" max="3083" width="7.5546875" style="25" customWidth="1"/>
    <col min="3084" max="3084" width="7.44140625" style="25" customWidth="1"/>
    <col min="3085" max="3085" width="7.88671875" style="25" customWidth="1"/>
    <col min="3086" max="3086" width="7.5546875" style="25" customWidth="1"/>
    <col min="3087" max="3087" width="8.44140625" style="25" customWidth="1"/>
    <col min="3088" max="3088" width="7.33203125" style="25" customWidth="1"/>
    <col min="3089" max="3089" width="7.5546875" style="25" customWidth="1"/>
    <col min="3090" max="3090" width="7" style="25" customWidth="1"/>
    <col min="3091" max="3091" width="7.6640625" style="25" customWidth="1"/>
    <col min="3092" max="3092" width="7.44140625" style="25" customWidth="1"/>
    <col min="3093" max="3093" width="8.109375" style="25" customWidth="1"/>
    <col min="3094" max="3094" width="7.5546875" style="25" customWidth="1"/>
    <col min="3095" max="3095" width="8" style="25" customWidth="1"/>
    <col min="3096" max="3096" width="7.109375" style="25" customWidth="1"/>
    <col min="3097" max="3097" width="8.109375" style="25" customWidth="1"/>
    <col min="3098" max="3098" width="7.88671875" style="25" customWidth="1"/>
    <col min="3099" max="3099" width="7.6640625" style="25" customWidth="1"/>
    <col min="3100" max="3100" width="7.109375" style="25" customWidth="1"/>
    <col min="3101" max="3101" width="7.6640625" style="25" customWidth="1"/>
    <col min="3102" max="3103" width="7.5546875" style="25" customWidth="1"/>
    <col min="3104" max="3104" width="7" style="25" customWidth="1"/>
    <col min="3105" max="3105" width="8.44140625" style="25" customWidth="1"/>
    <col min="3106" max="3106" width="8.6640625" style="25" customWidth="1"/>
    <col min="3107" max="3107" width="9.109375" style="25"/>
    <col min="3108" max="3108" width="10.33203125" style="25" customWidth="1"/>
    <col min="3109" max="3329" width="9.109375" style="25"/>
    <col min="3330" max="3330" width="8.109375" style="25" customWidth="1"/>
    <col min="3331" max="3331" width="7.33203125" style="25" customWidth="1"/>
    <col min="3332" max="3332" width="40.33203125" style="25" customWidth="1"/>
    <col min="3333" max="3333" width="8.88671875" style="25" customWidth="1"/>
    <col min="3334" max="3334" width="9.109375" style="25"/>
    <col min="3335" max="3335" width="8.109375" style="25" customWidth="1"/>
    <col min="3336" max="3336" width="8" style="25" customWidth="1"/>
    <col min="3337" max="3337" width="7.6640625" style="25" customWidth="1"/>
    <col min="3338" max="3338" width="7" style="25" customWidth="1"/>
    <col min="3339" max="3339" width="7.5546875" style="25" customWidth="1"/>
    <col min="3340" max="3340" width="7.44140625" style="25" customWidth="1"/>
    <col min="3341" max="3341" width="7.88671875" style="25" customWidth="1"/>
    <col min="3342" max="3342" width="7.5546875" style="25" customWidth="1"/>
    <col min="3343" max="3343" width="8.44140625" style="25" customWidth="1"/>
    <col min="3344" max="3344" width="7.33203125" style="25" customWidth="1"/>
    <col min="3345" max="3345" width="7.5546875" style="25" customWidth="1"/>
    <col min="3346" max="3346" width="7" style="25" customWidth="1"/>
    <col min="3347" max="3347" width="7.6640625" style="25" customWidth="1"/>
    <col min="3348" max="3348" width="7.44140625" style="25" customWidth="1"/>
    <col min="3349" max="3349" width="8.109375" style="25" customWidth="1"/>
    <col min="3350" max="3350" width="7.5546875" style="25" customWidth="1"/>
    <col min="3351" max="3351" width="8" style="25" customWidth="1"/>
    <col min="3352" max="3352" width="7.109375" style="25" customWidth="1"/>
    <col min="3353" max="3353" width="8.109375" style="25" customWidth="1"/>
    <col min="3354" max="3354" width="7.88671875" style="25" customWidth="1"/>
    <col min="3355" max="3355" width="7.6640625" style="25" customWidth="1"/>
    <col min="3356" max="3356" width="7.109375" style="25" customWidth="1"/>
    <col min="3357" max="3357" width="7.6640625" style="25" customWidth="1"/>
    <col min="3358" max="3359" width="7.5546875" style="25" customWidth="1"/>
    <col min="3360" max="3360" width="7" style="25" customWidth="1"/>
    <col min="3361" max="3361" width="8.44140625" style="25" customWidth="1"/>
    <col min="3362" max="3362" width="8.6640625" style="25" customWidth="1"/>
    <col min="3363" max="3363" width="9.109375" style="25"/>
    <col min="3364" max="3364" width="10.33203125" style="25" customWidth="1"/>
    <col min="3365" max="3585" width="9.109375" style="25"/>
    <col min="3586" max="3586" width="8.109375" style="25" customWidth="1"/>
    <col min="3587" max="3587" width="7.33203125" style="25" customWidth="1"/>
    <col min="3588" max="3588" width="40.33203125" style="25" customWidth="1"/>
    <col min="3589" max="3589" width="8.88671875" style="25" customWidth="1"/>
    <col min="3590" max="3590" width="9.109375" style="25"/>
    <col min="3591" max="3591" width="8.109375" style="25" customWidth="1"/>
    <col min="3592" max="3592" width="8" style="25" customWidth="1"/>
    <col min="3593" max="3593" width="7.6640625" style="25" customWidth="1"/>
    <col min="3594" max="3594" width="7" style="25" customWidth="1"/>
    <col min="3595" max="3595" width="7.5546875" style="25" customWidth="1"/>
    <col min="3596" max="3596" width="7.44140625" style="25" customWidth="1"/>
    <col min="3597" max="3597" width="7.88671875" style="25" customWidth="1"/>
    <col min="3598" max="3598" width="7.5546875" style="25" customWidth="1"/>
    <col min="3599" max="3599" width="8.44140625" style="25" customWidth="1"/>
    <col min="3600" max="3600" width="7.33203125" style="25" customWidth="1"/>
    <col min="3601" max="3601" width="7.5546875" style="25" customWidth="1"/>
    <col min="3602" max="3602" width="7" style="25" customWidth="1"/>
    <col min="3603" max="3603" width="7.6640625" style="25" customWidth="1"/>
    <col min="3604" max="3604" width="7.44140625" style="25" customWidth="1"/>
    <col min="3605" max="3605" width="8.109375" style="25" customWidth="1"/>
    <col min="3606" max="3606" width="7.5546875" style="25" customWidth="1"/>
    <col min="3607" max="3607" width="8" style="25" customWidth="1"/>
    <col min="3608" max="3608" width="7.109375" style="25" customWidth="1"/>
    <col min="3609" max="3609" width="8.109375" style="25" customWidth="1"/>
    <col min="3610" max="3610" width="7.88671875" style="25" customWidth="1"/>
    <col min="3611" max="3611" width="7.6640625" style="25" customWidth="1"/>
    <col min="3612" max="3612" width="7.109375" style="25" customWidth="1"/>
    <col min="3613" max="3613" width="7.6640625" style="25" customWidth="1"/>
    <col min="3614" max="3615" width="7.5546875" style="25" customWidth="1"/>
    <col min="3616" max="3616" width="7" style="25" customWidth="1"/>
    <col min="3617" max="3617" width="8.44140625" style="25" customWidth="1"/>
    <col min="3618" max="3618" width="8.6640625" style="25" customWidth="1"/>
    <col min="3619" max="3619" width="9.109375" style="25"/>
    <col min="3620" max="3620" width="10.33203125" style="25" customWidth="1"/>
    <col min="3621" max="3841" width="9.109375" style="25"/>
    <col min="3842" max="3842" width="8.109375" style="25" customWidth="1"/>
    <col min="3843" max="3843" width="7.33203125" style="25" customWidth="1"/>
    <col min="3844" max="3844" width="40.33203125" style="25" customWidth="1"/>
    <col min="3845" max="3845" width="8.88671875" style="25" customWidth="1"/>
    <col min="3846" max="3846" width="9.109375" style="25"/>
    <col min="3847" max="3847" width="8.109375" style="25" customWidth="1"/>
    <col min="3848" max="3848" width="8" style="25" customWidth="1"/>
    <col min="3849" max="3849" width="7.6640625" style="25" customWidth="1"/>
    <col min="3850" max="3850" width="7" style="25" customWidth="1"/>
    <col min="3851" max="3851" width="7.5546875" style="25" customWidth="1"/>
    <col min="3852" max="3852" width="7.44140625" style="25" customWidth="1"/>
    <col min="3853" max="3853" width="7.88671875" style="25" customWidth="1"/>
    <col min="3854" max="3854" width="7.5546875" style="25" customWidth="1"/>
    <col min="3855" max="3855" width="8.44140625" style="25" customWidth="1"/>
    <col min="3856" max="3856" width="7.33203125" style="25" customWidth="1"/>
    <col min="3857" max="3857" width="7.5546875" style="25" customWidth="1"/>
    <col min="3858" max="3858" width="7" style="25" customWidth="1"/>
    <col min="3859" max="3859" width="7.6640625" style="25" customWidth="1"/>
    <col min="3860" max="3860" width="7.44140625" style="25" customWidth="1"/>
    <col min="3861" max="3861" width="8.109375" style="25" customWidth="1"/>
    <col min="3862" max="3862" width="7.5546875" style="25" customWidth="1"/>
    <col min="3863" max="3863" width="8" style="25" customWidth="1"/>
    <col min="3864" max="3864" width="7.109375" style="25" customWidth="1"/>
    <col min="3865" max="3865" width="8.109375" style="25" customWidth="1"/>
    <col min="3866" max="3866" width="7.88671875" style="25" customWidth="1"/>
    <col min="3867" max="3867" width="7.6640625" style="25" customWidth="1"/>
    <col min="3868" max="3868" width="7.109375" style="25" customWidth="1"/>
    <col min="3869" max="3869" width="7.6640625" style="25" customWidth="1"/>
    <col min="3870" max="3871" width="7.5546875" style="25" customWidth="1"/>
    <col min="3872" max="3872" width="7" style="25" customWidth="1"/>
    <col min="3873" max="3873" width="8.44140625" style="25" customWidth="1"/>
    <col min="3874" max="3874" width="8.6640625" style="25" customWidth="1"/>
    <col min="3875" max="3875" width="9.109375" style="25"/>
    <col min="3876" max="3876" width="10.33203125" style="25" customWidth="1"/>
    <col min="3877" max="4097" width="9.109375" style="25"/>
    <col min="4098" max="4098" width="8.109375" style="25" customWidth="1"/>
    <col min="4099" max="4099" width="7.33203125" style="25" customWidth="1"/>
    <col min="4100" max="4100" width="40.33203125" style="25" customWidth="1"/>
    <col min="4101" max="4101" width="8.88671875" style="25" customWidth="1"/>
    <col min="4102" max="4102" width="9.109375" style="25"/>
    <col min="4103" max="4103" width="8.109375" style="25" customWidth="1"/>
    <col min="4104" max="4104" width="8" style="25" customWidth="1"/>
    <col min="4105" max="4105" width="7.6640625" style="25" customWidth="1"/>
    <col min="4106" max="4106" width="7" style="25" customWidth="1"/>
    <col min="4107" max="4107" width="7.5546875" style="25" customWidth="1"/>
    <col min="4108" max="4108" width="7.44140625" style="25" customWidth="1"/>
    <col min="4109" max="4109" width="7.88671875" style="25" customWidth="1"/>
    <col min="4110" max="4110" width="7.5546875" style="25" customWidth="1"/>
    <col min="4111" max="4111" width="8.44140625" style="25" customWidth="1"/>
    <col min="4112" max="4112" width="7.33203125" style="25" customWidth="1"/>
    <col min="4113" max="4113" width="7.5546875" style="25" customWidth="1"/>
    <col min="4114" max="4114" width="7" style="25" customWidth="1"/>
    <col min="4115" max="4115" width="7.6640625" style="25" customWidth="1"/>
    <col min="4116" max="4116" width="7.44140625" style="25" customWidth="1"/>
    <col min="4117" max="4117" width="8.109375" style="25" customWidth="1"/>
    <col min="4118" max="4118" width="7.5546875" style="25" customWidth="1"/>
    <col min="4119" max="4119" width="8" style="25" customWidth="1"/>
    <col min="4120" max="4120" width="7.109375" style="25" customWidth="1"/>
    <col min="4121" max="4121" width="8.109375" style="25" customWidth="1"/>
    <col min="4122" max="4122" width="7.88671875" style="25" customWidth="1"/>
    <col min="4123" max="4123" width="7.6640625" style="25" customWidth="1"/>
    <col min="4124" max="4124" width="7.109375" style="25" customWidth="1"/>
    <col min="4125" max="4125" width="7.6640625" style="25" customWidth="1"/>
    <col min="4126" max="4127" width="7.5546875" style="25" customWidth="1"/>
    <col min="4128" max="4128" width="7" style="25" customWidth="1"/>
    <col min="4129" max="4129" width="8.44140625" style="25" customWidth="1"/>
    <col min="4130" max="4130" width="8.6640625" style="25" customWidth="1"/>
    <col min="4131" max="4131" width="9.109375" style="25"/>
    <col min="4132" max="4132" width="10.33203125" style="25" customWidth="1"/>
    <col min="4133" max="4353" width="9.109375" style="25"/>
    <col min="4354" max="4354" width="8.109375" style="25" customWidth="1"/>
    <col min="4355" max="4355" width="7.33203125" style="25" customWidth="1"/>
    <col min="4356" max="4356" width="40.33203125" style="25" customWidth="1"/>
    <col min="4357" max="4357" width="8.88671875" style="25" customWidth="1"/>
    <col min="4358" max="4358" width="9.109375" style="25"/>
    <col min="4359" max="4359" width="8.109375" style="25" customWidth="1"/>
    <col min="4360" max="4360" width="8" style="25" customWidth="1"/>
    <col min="4361" max="4361" width="7.6640625" style="25" customWidth="1"/>
    <col min="4362" max="4362" width="7" style="25" customWidth="1"/>
    <col min="4363" max="4363" width="7.5546875" style="25" customWidth="1"/>
    <col min="4364" max="4364" width="7.44140625" style="25" customWidth="1"/>
    <col min="4365" max="4365" width="7.88671875" style="25" customWidth="1"/>
    <col min="4366" max="4366" width="7.5546875" style="25" customWidth="1"/>
    <col min="4367" max="4367" width="8.44140625" style="25" customWidth="1"/>
    <col min="4368" max="4368" width="7.33203125" style="25" customWidth="1"/>
    <col min="4369" max="4369" width="7.5546875" style="25" customWidth="1"/>
    <col min="4370" max="4370" width="7" style="25" customWidth="1"/>
    <col min="4371" max="4371" width="7.6640625" style="25" customWidth="1"/>
    <col min="4372" max="4372" width="7.44140625" style="25" customWidth="1"/>
    <col min="4373" max="4373" width="8.109375" style="25" customWidth="1"/>
    <col min="4374" max="4374" width="7.5546875" style="25" customWidth="1"/>
    <col min="4375" max="4375" width="8" style="25" customWidth="1"/>
    <col min="4376" max="4376" width="7.109375" style="25" customWidth="1"/>
    <col min="4377" max="4377" width="8.109375" style="25" customWidth="1"/>
    <col min="4378" max="4378" width="7.88671875" style="25" customWidth="1"/>
    <col min="4379" max="4379" width="7.6640625" style="25" customWidth="1"/>
    <col min="4380" max="4380" width="7.109375" style="25" customWidth="1"/>
    <col min="4381" max="4381" width="7.6640625" style="25" customWidth="1"/>
    <col min="4382" max="4383" width="7.5546875" style="25" customWidth="1"/>
    <col min="4384" max="4384" width="7" style="25" customWidth="1"/>
    <col min="4385" max="4385" width="8.44140625" style="25" customWidth="1"/>
    <col min="4386" max="4386" width="8.6640625" style="25" customWidth="1"/>
    <col min="4387" max="4387" width="9.109375" style="25"/>
    <col min="4388" max="4388" width="10.33203125" style="25" customWidth="1"/>
    <col min="4389" max="4609" width="9.109375" style="25"/>
    <col min="4610" max="4610" width="8.109375" style="25" customWidth="1"/>
    <col min="4611" max="4611" width="7.33203125" style="25" customWidth="1"/>
    <col min="4612" max="4612" width="40.33203125" style="25" customWidth="1"/>
    <col min="4613" max="4613" width="8.88671875" style="25" customWidth="1"/>
    <col min="4614" max="4614" width="9.109375" style="25"/>
    <col min="4615" max="4615" width="8.109375" style="25" customWidth="1"/>
    <col min="4616" max="4616" width="8" style="25" customWidth="1"/>
    <col min="4617" max="4617" width="7.6640625" style="25" customWidth="1"/>
    <col min="4618" max="4618" width="7" style="25" customWidth="1"/>
    <col min="4619" max="4619" width="7.5546875" style="25" customWidth="1"/>
    <col min="4620" max="4620" width="7.44140625" style="25" customWidth="1"/>
    <col min="4621" max="4621" width="7.88671875" style="25" customWidth="1"/>
    <col min="4622" max="4622" width="7.5546875" style="25" customWidth="1"/>
    <col min="4623" max="4623" width="8.44140625" style="25" customWidth="1"/>
    <col min="4624" max="4624" width="7.33203125" style="25" customWidth="1"/>
    <col min="4625" max="4625" width="7.5546875" style="25" customWidth="1"/>
    <col min="4626" max="4626" width="7" style="25" customWidth="1"/>
    <col min="4627" max="4627" width="7.6640625" style="25" customWidth="1"/>
    <col min="4628" max="4628" width="7.44140625" style="25" customWidth="1"/>
    <col min="4629" max="4629" width="8.109375" style="25" customWidth="1"/>
    <col min="4630" max="4630" width="7.5546875" style="25" customWidth="1"/>
    <col min="4631" max="4631" width="8" style="25" customWidth="1"/>
    <col min="4632" max="4632" width="7.109375" style="25" customWidth="1"/>
    <col min="4633" max="4633" width="8.109375" style="25" customWidth="1"/>
    <col min="4634" max="4634" width="7.88671875" style="25" customWidth="1"/>
    <col min="4635" max="4635" width="7.6640625" style="25" customWidth="1"/>
    <col min="4636" max="4636" width="7.109375" style="25" customWidth="1"/>
    <col min="4637" max="4637" width="7.6640625" style="25" customWidth="1"/>
    <col min="4638" max="4639" width="7.5546875" style="25" customWidth="1"/>
    <col min="4640" max="4640" width="7" style="25" customWidth="1"/>
    <col min="4641" max="4641" width="8.44140625" style="25" customWidth="1"/>
    <col min="4642" max="4642" width="8.6640625" style="25" customWidth="1"/>
    <col min="4643" max="4643" width="9.109375" style="25"/>
    <col min="4644" max="4644" width="10.33203125" style="25" customWidth="1"/>
    <col min="4645" max="4865" width="9.109375" style="25"/>
    <col min="4866" max="4866" width="8.109375" style="25" customWidth="1"/>
    <col min="4867" max="4867" width="7.33203125" style="25" customWidth="1"/>
    <col min="4868" max="4868" width="40.33203125" style="25" customWidth="1"/>
    <col min="4869" max="4869" width="8.88671875" style="25" customWidth="1"/>
    <col min="4870" max="4870" width="9.109375" style="25"/>
    <col min="4871" max="4871" width="8.109375" style="25" customWidth="1"/>
    <col min="4872" max="4872" width="8" style="25" customWidth="1"/>
    <col min="4873" max="4873" width="7.6640625" style="25" customWidth="1"/>
    <col min="4874" max="4874" width="7" style="25" customWidth="1"/>
    <col min="4875" max="4875" width="7.5546875" style="25" customWidth="1"/>
    <col min="4876" max="4876" width="7.44140625" style="25" customWidth="1"/>
    <col min="4877" max="4877" width="7.88671875" style="25" customWidth="1"/>
    <col min="4878" max="4878" width="7.5546875" style="25" customWidth="1"/>
    <col min="4879" max="4879" width="8.44140625" style="25" customWidth="1"/>
    <col min="4880" max="4880" width="7.33203125" style="25" customWidth="1"/>
    <col min="4881" max="4881" width="7.5546875" style="25" customWidth="1"/>
    <col min="4882" max="4882" width="7" style="25" customWidth="1"/>
    <col min="4883" max="4883" width="7.6640625" style="25" customWidth="1"/>
    <col min="4884" max="4884" width="7.44140625" style="25" customWidth="1"/>
    <col min="4885" max="4885" width="8.109375" style="25" customWidth="1"/>
    <col min="4886" max="4886" width="7.5546875" style="25" customWidth="1"/>
    <col min="4887" max="4887" width="8" style="25" customWidth="1"/>
    <col min="4888" max="4888" width="7.109375" style="25" customWidth="1"/>
    <col min="4889" max="4889" width="8.109375" style="25" customWidth="1"/>
    <col min="4890" max="4890" width="7.88671875" style="25" customWidth="1"/>
    <col min="4891" max="4891" width="7.6640625" style="25" customWidth="1"/>
    <col min="4892" max="4892" width="7.109375" style="25" customWidth="1"/>
    <col min="4893" max="4893" width="7.6640625" style="25" customWidth="1"/>
    <col min="4894" max="4895" width="7.5546875" style="25" customWidth="1"/>
    <col min="4896" max="4896" width="7" style="25" customWidth="1"/>
    <col min="4897" max="4897" width="8.44140625" style="25" customWidth="1"/>
    <col min="4898" max="4898" width="8.6640625" style="25" customWidth="1"/>
    <col min="4899" max="4899" width="9.109375" style="25"/>
    <col min="4900" max="4900" width="10.33203125" style="25" customWidth="1"/>
    <col min="4901" max="5121" width="9.109375" style="25"/>
    <col min="5122" max="5122" width="8.109375" style="25" customWidth="1"/>
    <col min="5123" max="5123" width="7.33203125" style="25" customWidth="1"/>
    <col min="5124" max="5124" width="40.33203125" style="25" customWidth="1"/>
    <col min="5125" max="5125" width="8.88671875" style="25" customWidth="1"/>
    <col min="5126" max="5126" width="9.109375" style="25"/>
    <col min="5127" max="5127" width="8.109375" style="25" customWidth="1"/>
    <col min="5128" max="5128" width="8" style="25" customWidth="1"/>
    <col min="5129" max="5129" width="7.6640625" style="25" customWidth="1"/>
    <col min="5130" max="5130" width="7" style="25" customWidth="1"/>
    <col min="5131" max="5131" width="7.5546875" style="25" customWidth="1"/>
    <col min="5132" max="5132" width="7.44140625" style="25" customWidth="1"/>
    <col min="5133" max="5133" width="7.88671875" style="25" customWidth="1"/>
    <col min="5134" max="5134" width="7.5546875" style="25" customWidth="1"/>
    <col min="5135" max="5135" width="8.44140625" style="25" customWidth="1"/>
    <col min="5136" max="5136" width="7.33203125" style="25" customWidth="1"/>
    <col min="5137" max="5137" width="7.5546875" style="25" customWidth="1"/>
    <col min="5138" max="5138" width="7" style="25" customWidth="1"/>
    <col min="5139" max="5139" width="7.6640625" style="25" customWidth="1"/>
    <col min="5140" max="5140" width="7.44140625" style="25" customWidth="1"/>
    <col min="5141" max="5141" width="8.109375" style="25" customWidth="1"/>
    <col min="5142" max="5142" width="7.5546875" style="25" customWidth="1"/>
    <col min="5143" max="5143" width="8" style="25" customWidth="1"/>
    <col min="5144" max="5144" width="7.109375" style="25" customWidth="1"/>
    <col min="5145" max="5145" width="8.109375" style="25" customWidth="1"/>
    <col min="5146" max="5146" width="7.88671875" style="25" customWidth="1"/>
    <col min="5147" max="5147" width="7.6640625" style="25" customWidth="1"/>
    <col min="5148" max="5148" width="7.109375" style="25" customWidth="1"/>
    <col min="5149" max="5149" width="7.6640625" style="25" customWidth="1"/>
    <col min="5150" max="5151" width="7.5546875" style="25" customWidth="1"/>
    <col min="5152" max="5152" width="7" style="25" customWidth="1"/>
    <col min="5153" max="5153" width="8.44140625" style="25" customWidth="1"/>
    <col min="5154" max="5154" width="8.6640625" style="25" customWidth="1"/>
    <col min="5155" max="5155" width="9.109375" style="25"/>
    <col min="5156" max="5156" width="10.33203125" style="25" customWidth="1"/>
    <col min="5157" max="5377" width="9.109375" style="25"/>
    <col min="5378" max="5378" width="8.109375" style="25" customWidth="1"/>
    <col min="5379" max="5379" width="7.33203125" style="25" customWidth="1"/>
    <col min="5380" max="5380" width="40.33203125" style="25" customWidth="1"/>
    <col min="5381" max="5381" width="8.88671875" style="25" customWidth="1"/>
    <col min="5382" max="5382" width="9.109375" style="25"/>
    <col min="5383" max="5383" width="8.109375" style="25" customWidth="1"/>
    <col min="5384" max="5384" width="8" style="25" customWidth="1"/>
    <col min="5385" max="5385" width="7.6640625" style="25" customWidth="1"/>
    <col min="5386" max="5386" width="7" style="25" customWidth="1"/>
    <col min="5387" max="5387" width="7.5546875" style="25" customWidth="1"/>
    <col min="5388" max="5388" width="7.44140625" style="25" customWidth="1"/>
    <col min="5389" max="5389" width="7.88671875" style="25" customWidth="1"/>
    <col min="5390" max="5390" width="7.5546875" style="25" customWidth="1"/>
    <col min="5391" max="5391" width="8.44140625" style="25" customWidth="1"/>
    <col min="5392" max="5392" width="7.33203125" style="25" customWidth="1"/>
    <col min="5393" max="5393" width="7.5546875" style="25" customWidth="1"/>
    <col min="5394" max="5394" width="7" style="25" customWidth="1"/>
    <col min="5395" max="5395" width="7.6640625" style="25" customWidth="1"/>
    <col min="5396" max="5396" width="7.44140625" style="25" customWidth="1"/>
    <col min="5397" max="5397" width="8.109375" style="25" customWidth="1"/>
    <col min="5398" max="5398" width="7.5546875" style="25" customWidth="1"/>
    <col min="5399" max="5399" width="8" style="25" customWidth="1"/>
    <col min="5400" max="5400" width="7.109375" style="25" customWidth="1"/>
    <col min="5401" max="5401" width="8.109375" style="25" customWidth="1"/>
    <col min="5402" max="5402" width="7.88671875" style="25" customWidth="1"/>
    <col min="5403" max="5403" width="7.6640625" style="25" customWidth="1"/>
    <col min="5404" max="5404" width="7.109375" style="25" customWidth="1"/>
    <col min="5405" max="5405" width="7.6640625" style="25" customWidth="1"/>
    <col min="5406" max="5407" width="7.5546875" style="25" customWidth="1"/>
    <col min="5408" max="5408" width="7" style="25" customWidth="1"/>
    <col min="5409" max="5409" width="8.44140625" style="25" customWidth="1"/>
    <col min="5410" max="5410" width="8.6640625" style="25" customWidth="1"/>
    <col min="5411" max="5411" width="9.109375" style="25"/>
    <col min="5412" max="5412" width="10.33203125" style="25" customWidth="1"/>
    <col min="5413" max="5633" width="9.109375" style="25"/>
    <col min="5634" max="5634" width="8.109375" style="25" customWidth="1"/>
    <col min="5635" max="5635" width="7.33203125" style="25" customWidth="1"/>
    <col min="5636" max="5636" width="40.33203125" style="25" customWidth="1"/>
    <col min="5637" max="5637" width="8.88671875" style="25" customWidth="1"/>
    <col min="5638" max="5638" width="9.109375" style="25"/>
    <col min="5639" max="5639" width="8.109375" style="25" customWidth="1"/>
    <col min="5640" max="5640" width="8" style="25" customWidth="1"/>
    <col min="5641" max="5641" width="7.6640625" style="25" customWidth="1"/>
    <col min="5642" max="5642" width="7" style="25" customWidth="1"/>
    <col min="5643" max="5643" width="7.5546875" style="25" customWidth="1"/>
    <col min="5644" max="5644" width="7.44140625" style="25" customWidth="1"/>
    <col min="5645" max="5645" width="7.88671875" style="25" customWidth="1"/>
    <col min="5646" max="5646" width="7.5546875" style="25" customWidth="1"/>
    <col min="5647" max="5647" width="8.44140625" style="25" customWidth="1"/>
    <col min="5648" max="5648" width="7.33203125" style="25" customWidth="1"/>
    <col min="5649" max="5649" width="7.5546875" style="25" customWidth="1"/>
    <col min="5650" max="5650" width="7" style="25" customWidth="1"/>
    <col min="5651" max="5651" width="7.6640625" style="25" customWidth="1"/>
    <col min="5652" max="5652" width="7.44140625" style="25" customWidth="1"/>
    <col min="5653" max="5653" width="8.109375" style="25" customWidth="1"/>
    <col min="5654" max="5654" width="7.5546875" style="25" customWidth="1"/>
    <col min="5655" max="5655" width="8" style="25" customWidth="1"/>
    <col min="5656" max="5656" width="7.109375" style="25" customWidth="1"/>
    <col min="5657" max="5657" width="8.109375" style="25" customWidth="1"/>
    <col min="5658" max="5658" width="7.88671875" style="25" customWidth="1"/>
    <col min="5659" max="5659" width="7.6640625" style="25" customWidth="1"/>
    <col min="5660" max="5660" width="7.109375" style="25" customWidth="1"/>
    <col min="5661" max="5661" width="7.6640625" style="25" customWidth="1"/>
    <col min="5662" max="5663" width="7.5546875" style="25" customWidth="1"/>
    <col min="5664" max="5664" width="7" style="25" customWidth="1"/>
    <col min="5665" max="5665" width="8.44140625" style="25" customWidth="1"/>
    <col min="5666" max="5666" width="8.6640625" style="25" customWidth="1"/>
    <col min="5667" max="5667" width="9.109375" style="25"/>
    <col min="5668" max="5668" width="10.33203125" style="25" customWidth="1"/>
    <col min="5669" max="5889" width="9.109375" style="25"/>
    <col min="5890" max="5890" width="8.109375" style="25" customWidth="1"/>
    <col min="5891" max="5891" width="7.33203125" style="25" customWidth="1"/>
    <col min="5892" max="5892" width="40.33203125" style="25" customWidth="1"/>
    <col min="5893" max="5893" width="8.88671875" style="25" customWidth="1"/>
    <col min="5894" max="5894" width="9.109375" style="25"/>
    <col min="5895" max="5895" width="8.109375" style="25" customWidth="1"/>
    <col min="5896" max="5896" width="8" style="25" customWidth="1"/>
    <col min="5897" max="5897" width="7.6640625" style="25" customWidth="1"/>
    <col min="5898" max="5898" width="7" style="25" customWidth="1"/>
    <col min="5899" max="5899" width="7.5546875" style="25" customWidth="1"/>
    <col min="5900" max="5900" width="7.44140625" style="25" customWidth="1"/>
    <col min="5901" max="5901" width="7.88671875" style="25" customWidth="1"/>
    <col min="5902" max="5902" width="7.5546875" style="25" customWidth="1"/>
    <col min="5903" max="5903" width="8.44140625" style="25" customWidth="1"/>
    <col min="5904" max="5904" width="7.33203125" style="25" customWidth="1"/>
    <col min="5905" max="5905" width="7.5546875" style="25" customWidth="1"/>
    <col min="5906" max="5906" width="7" style="25" customWidth="1"/>
    <col min="5907" max="5907" width="7.6640625" style="25" customWidth="1"/>
    <col min="5908" max="5908" width="7.44140625" style="25" customWidth="1"/>
    <col min="5909" max="5909" width="8.109375" style="25" customWidth="1"/>
    <col min="5910" max="5910" width="7.5546875" style="25" customWidth="1"/>
    <col min="5911" max="5911" width="8" style="25" customWidth="1"/>
    <col min="5912" max="5912" width="7.109375" style="25" customWidth="1"/>
    <col min="5913" max="5913" width="8.109375" style="25" customWidth="1"/>
    <col min="5914" max="5914" width="7.88671875" style="25" customWidth="1"/>
    <col min="5915" max="5915" width="7.6640625" style="25" customWidth="1"/>
    <col min="5916" max="5916" width="7.109375" style="25" customWidth="1"/>
    <col min="5917" max="5917" width="7.6640625" style="25" customWidth="1"/>
    <col min="5918" max="5919" width="7.5546875" style="25" customWidth="1"/>
    <col min="5920" max="5920" width="7" style="25" customWidth="1"/>
    <col min="5921" max="5921" width="8.44140625" style="25" customWidth="1"/>
    <col min="5922" max="5922" width="8.6640625" style="25" customWidth="1"/>
    <col min="5923" max="5923" width="9.109375" style="25"/>
    <col min="5924" max="5924" width="10.33203125" style="25" customWidth="1"/>
    <col min="5925" max="6145" width="9.109375" style="25"/>
    <col min="6146" max="6146" width="8.109375" style="25" customWidth="1"/>
    <col min="6147" max="6147" width="7.33203125" style="25" customWidth="1"/>
    <col min="6148" max="6148" width="40.33203125" style="25" customWidth="1"/>
    <col min="6149" max="6149" width="8.88671875" style="25" customWidth="1"/>
    <col min="6150" max="6150" width="9.109375" style="25"/>
    <col min="6151" max="6151" width="8.109375" style="25" customWidth="1"/>
    <col min="6152" max="6152" width="8" style="25" customWidth="1"/>
    <col min="6153" max="6153" width="7.6640625" style="25" customWidth="1"/>
    <col min="6154" max="6154" width="7" style="25" customWidth="1"/>
    <col min="6155" max="6155" width="7.5546875" style="25" customWidth="1"/>
    <col min="6156" max="6156" width="7.44140625" style="25" customWidth="1"/>
    <col min="6157" max="6157" width="7.88671875" style="25" customWidth="1"/>
    <col min="6158" max="6158" width="7.5546875" style="25" customWidth="1"/>
    <col min="6159" max="6159" width="8.44140625" style="25" customWidth="1"/>
    <col min="6160" max="6160" width="7.33203125" style="25" customWidth="1"/>
    <col min="6161" max="6161" width="7.5546875" style="25" customWidth="1"/>
    <col min="6162" max="6162" width="7" style="25" customWidth="1"/>
    <col min="6163" max="6163" width="7.6640625" style="25" customWidth="1"/>
    <col min="6164" max="6164" width="7.44140625" style="25" customWidth="1"/>
    <col min="6165" max="6165" width="8.109375" style="25" customWidth="1"/>
    <col min="6166" max="6166" width="7.5546875" style="25" customWidth="1"/>
    <col min="6167" max="6167" width="8" style="25" customWidth="1"/>
    <col min="6168" max="6168" width="7.109375" style="25" customWidth="1"/>
    <col min="6169" max="6169" width="8.109375" style="25" customWidth="1"/>
    <col min="6170" max="6170" width="7.88671875" style="25" customWidth="1"/>
    <col min="6171" max="6171" width="7.6640625" style="25" customWidth="1"/>
    <col min="6172" max="6172" width="7.109375" style="25" customWidth="1"/>
    <col min="6173" max="6173" width="7.6640625" style="25" customWidth="1"/>
    <col min="6174" max="6175" width="7.5546875" style="25" customWidth="1"/>
    <col min="6176" max="6176" width="7" style="25" customWidth="1"/>
    <col min="6177" max="6177" width="8.44140625" style="25" customWidth="1"/>
    <col min="6178" max="6178" width="8.6640625" style="25" customWidth="1"/>
    <col min="6179" max="6179" width="9.109375" style="25"/>
    <col min="6180" max="6180" width="10.33203125" style="25" customWidth="1"/>
    <col min="6181" max="6401" width="9.109375" style="25"/>
    <col min="6402" max="6402" width="8.109375" style="25" customWidth="1"/>
    <col min="6403" max="6403" width="7.33203125" style="25" customWidth="1"/>
    <col min="6404" max="6404" width="40.33203125" style="25" customWidth="1"/>
    <col min="6405" max="6405" width="8.88671875" style="25" customWidth="1"/>
    <col min="6406" max="6406" width="9.109375" style="25"/>
    <col min="6407" max="6407" width="8.109375" style="25" customWidth="1"/>
    <col min="6408" max="6408" width="8" style="25" customWidth="1"/>
    <col min="6409" max="6409" width="7.6640625" style="25" customWidth="1"/>
    <col min="6410" max="6410" width="7" style="25" customWidth="1"/>
    <col min="6411" max="6411" width="7.5546875" style="25" customWidth="1"/>
    <col min="6412" max="6412" width="7.44140625" style="25" customWidth="1"/>
    <col min="6413" max="6413" width="7.88671875" style="25" customWidth="1"/>
    <col min="6414" max="6414" width="7.5546875" style="25" customWidth="1"/>
    <col min="6415" max="6415" width="8.44140625" style="25" customWidth="1"/>
    <col min="6416" max="6416" width="7.33203125" style="25" customWidth="1"/>
    <col min="6417" max="6417" width="7.5546875" style="25" customWidth="1"/>
    <col min="6418" max="6418" width="7" style="25" customWidth="1"/>
    <col min="6419" max="6419" width="7.6640625" style="25" customWidth="1"/>
    <col min="6420" max="6420" width="7.44140625" style="25" customWidth="1"/>
    <col min="6421" max="6421" width="8.109375" style="25" customWidth="1"/>
    <col min="6422" max="6422" width="7.5546875" style="25" customWidth="1"/>
    <col min="6423" max="6423" width="8" style="25" customWidth="1"/>
    <col min="6424" max="6424" width="7.109375" style="25" customWidth="1"/>
    <col min="6425" max="6425" width="8.109375" style="25" customWidth="1"/>
    <col min="6426" max="6426" width="7.88671875" style="25" customWidth="1"/>
    <col min="6427" max="6427" width="7.6640625" style="25" customWidth="1"/>
    <col min="6428" max="6428" width="7.109375" style="25" customWidth="1"/>
    <col min="6429" max="6429" width="7.6640625" style="25" customWidth="1"/>
    <col min="6430" max="6431" width="7.5546875" style="25" customWidth="1"/>
    <col min="6432" max="6432" width="7" style="25" customWidth="1"/>
    <col min="6433" max="6433" width="8.44140625" style="25" customWidth="1"/>
    <col min="6434" max="6434" width="8.6640625" style="25" customWidth="1"/>
    <col min="6435" max="6435" width="9.109375" style="25"/>
    <col min="6436" max="6436" width="10.33203125" style="25" customWidth="1"/>
    <col min="6437" max="6657" width="9.109375" style="25"/>
    <col min="6658" max="6658" width="8.109375" style="25" customWidth="1"/>
    <col min="6659" max="6659" width="7.33203125" style="25" customWidth="1"/>
    <col min="6660" max="6660" width="40.33203125" style="25" customWidth="1"/>
    <col min="6661" max="6661" width="8.88671875" style="25" customWidth="1"/>
    <col min="6662" max="6662" width="9.109375" style="25"/>
    <col min="6663" max="6663" width="8.109375" style="25" customWidth="1"/>
    <col min="6664" max="6664" width="8" style="25" customWidth="1"/>
    <col min="6665" max="6665" width="7.6640625" style="25" customWidth="1"/>
    <col min="6666" max="6666" width="7" style="25" customWidth="1"/>
    <col min="6667" max="6667" width="7.5546875" style="25" customWidth="1"/>
    <col min="6668" max="6668" width="7.44140625" style="25" customWidth="1"/>
    <col min="6669" max="6669" width="7.88671875" style="25" customWidth="1"/>
    <col min="6670" max="6670" width="7.5546875" style="25" customWidth="1"/>
    <col min="6671" max="6671" width="8.44140625" style="25" customWidth="1"/>
    <col min="6672" max="6672" width="7.33203125" style="25" customWidth="1"/>
    <col min="6673" max="6673" width="7.5546875" style="25" customWidth="1"/>
    <col min="6674" max="6674" width="7" style="25" customWidth="1"/>
    <col min="6675" max="6675" width="7.6640625" style="25" customWidth="1"/>
    <col min="6676" max="6676" width="7.44140625" style="25" customWidth="1"/>
    <col min="6677" max="6677" width="8.109375" style="25" customWidth="1"/>
    <col min="6678" max="6678" width="7.5546875" style="25" customWidth="1"/>
    <col min="6679" max="6679" width="8" style="25" customWidth="1"/>
    <col min="6680" max="6680" width="7.109375" style="25" customWidth="1"/>
    <col min="6681" max="6681" width="8.109375" style="25" customWidth="1"/>
    <col min="6682" max="6682" width="7.88671875" style="25" customWidth="1"/>
    <col min="6683" max="6683" width="7.6640625" style="25" customWidth="1"/>
    <col min="6684" max="6684" width="7.109375" style="25" customWidth="1"/>
    <col min="6685" max="6685" width="7.6640625" style="25" customWidth="1"/>
    <col min="6686" max="6687" width="7.5546875" style="25" customWidth="1"/>
    <col min="6688" max="6688" width="7" style="25" customWidth="1"/>
    <col min="6689" max="6689" width="8.44140625" style="25" customWidth="1"/>
    <col min="6690" max="6690" width="8.6640625" style="25" customWidth="1"/>
    <col min="6691" max="6691" width="9.109375" style="25"/>
    <col min="6692" max="6692" width="10.33203125" style="25" customWidth="1"/>
    <col min="6693" max="6913" width="9.109375" style="25"/>
    <col min="6914" max="6914" width="8.109375" style="25" customWidth="1"/>
    <col min="6915" max="6915" width="7.33203125" style="25" customWidth="1"/>
    <col min="6916" max="6916" width="40.33203125" style="25" customWidth="1"/>
    <col min="6917" max="6917" width="8.88671875" style="25" customWidth="1"/>
    <col min="6918" max="6918" width="9.109375" style="25"/>
    <col min="6919" max="6919" width="8.109375" style="25" customWidth="1"/>
    <col min="6920" max="6920" width="8" style="25" customWidth="1"/>
    <col min="6921" max="6921" width="7.6640625" style="25" customWidth="1"/>
    <col min="6922" max="6922" width="7" style="25" customWidth="1"/>
    <col min="6923" max="6923" width="7.5546875" style="25" customWidth="1"/>
    <col min="6924" max="6924" width="7.44140625" style="25" customWidth="1"/>
    <col min="6925" max="6925" width="7.88671875" style="25" customWidth="1"/>
    <col min="6926" max="6926" width="7.5546875" style="25" customWidth="1"/>
    <col min="6927" max="6927" width="8.44140625" style="25" customWidth="1"/>
    <col min="6928" max="6928" width="7.33203125" style="25" customWidth="1"/>
    <col min="6929" max="6929" width="7.5546875" style="25" customWidth="1"/>
    <col min="6930" max="6930" width="7" style="25" customWidth="1"/>
    <col min="6931" max="6931" width="7.6640625" style="25" customWidth="1"/>
    <col min="6932" max="6932" width="7.44140625" style="25" customWidth="1"/>
    <col min="6933" max="6933" width="8.109375" style="25" customWidth="1"/>
    <col min="6934" max="6934" width="7.5546875" style="25" customWidth="1"/>
    <col min="6935" max="6935" width="8" style="25" customWidth="1"/>
    <col min="6936" max="6936" width="7.109375" style="25" customWidth="1"/>
    <col min="6937" max="6937" width="8.109375" style="25" customWidth="1"/>
    <col min="6938" max="6938" width="7.88671875" style="25" customWidth="1"/>
    <col min="6939" max="6939" width="7.6640625" style="25" customWidth="1"/>
    <col min="6940" max="6940" width="7.109375" style="25" customWidth="1"/>
    <col min="6941" max="6941" width="7.6640625" style="25" customWidth="1"/>
    <col min="6942" max="6943" width="7.5546875" style="25" customWidth="1"/>
    <col min="6944" max="6944" width="7" style="25" customWidth="1"/>
    <col min="6945" max="6945" width="8.44140625" style="25" customWidth="1"/>
    <col min="6946" max="6946" width="8.6640625" style="25" customWidth="1"/>
    <col min="6947" max="6947" width="9.109375" style="25"/>
    <col min="6948" max="6948" width="10.33203125" style="25" customWidth="1"/>
    <col min="6949" max="7169" width="9.109375" style="25"/>
    <col min="7170" max="7170" width="8.109375" style="25" customWidth="1"/>
    <col min="7171" max="7171" width="7.33203125" style="25" customWidth="1"/>
    <col min="7172" max="7172" width="40.33203125" style="25" customWidth="1"/>
    <col min="7173" max="7173" width="8.88671875" style="25" customWidth="1"/>
    <col min="7174" max="7174" width="9.109375" style="25"/>
    <col min="7175" max="7175" width="8.109375" style="25" customWidth="1"/>
    <col min="7176" max="7176" width="8" style="25" customWidth="1"/>
    <col min="7177" max="7177" width="7.6640625" style="25" customWidth="1"/>
    <col min="7178" max="7178" width="7" style="25" customWidth="1"/>
    <col min="7179" max="7179" width="7.5546875" style="25" customWidth="1"/>
    <col min="7180" max="7180" width="7.44140625" style="25" customWidth="1"/>
    <col min="7181" max="7181" width="7.88671875" style="25" customWidth="1"/>
    <col min="7182" max="7182" width="7.5546875" style="25" customWidth="1"/>
    <col min="7183" max="7183" width="8.44140625" style="25" customWidth="1"/>
    <col min="7184" max="7184" width="7.33203125" style="25" customWidth="1"/>
    <col min="7185" max="7185" width="7.5546875" style="25" customWidth="1"/>
    <col min="7186" max="7186" width="7" style="25" customWidth="1"/>
    <col min="7187" max="7187" width="7.6640625" style="25" customWidth="1"/>
    <col min="7188" max="7188" width="7.44140625" style="25" customWidth="1"/>
    <col min="7189" max="7189" width="8.109375" style="25" customWidth="1"/>
    <col min="7190" max="7190" width="7.5546875" style="25" customWidth="1"/>
    <col min="7191" max="7191" width="8" style="25" customWidth="1"/>
    <col min="7192" max="7192" width="7.109375" style="25" customWidth="1"/>
    <col min="7193" max="7193" width="8.109375" style="25" customWidth="1"/>
    <col min="7194" max="7194" width="7.88671875" style="25" customWidth="1"/>
    <col min="7195" max="7195" width="7.6640625" style="25" customWidth="1"/>
    <col min="7196" max="7196" width="7.109375" style="25" customWidth="1"/>
    <col min="7197" max="7197" width="7.6640625" style="25" customWidth="1"/>
    <col min="7198" max="7199" width="7.5546875" style="25" customWidth="1"/>
    <col min="7200" max="7200" width="7" style="25" customWidth="1"/>
    <col min="7201" max="7201" width="8.44140625" style="25" customWidth="1"/>
    <col min="7202" max="7202" width="8.6640625" style="25" customWidth="1"/>
    <col min="7203" max="7203" width="9.109375" style="25"/>
    <col min="7204" max="7204" width="10.33203125" style="25" customWidth="1"/>
    <col min="7205" max="7425" width="9.109375" style="25"/>
    <col min="7426" max="7426" width="8.109375" style="25" customWidth="1"/>
    <col min="7427" max="7427" width="7.33203125" style="25" customWidth="1"/>
    <col min="7428" max="7428" width="40.33203125" style="25" customWidth="1"/>
    <col min="7429" max="7429" width="8.88671875" style="25" customWidth="1"/>
    <col min="7430" max="7430" width="9.109375" style="25"/>
    <col min="7431" max="7431" width="8.109375" style="25" customWidth="1"/>
    <col min="7432" max="7432" width="8" style="25" customWidth="1"/>
    <col min="7433" max="7433" width="7.6640625" style="25" customWidth="1"/>
    <col min="7434" max="7434" width="7" style="25" customWidth="1"/>
    <col min="7435" max="7435" width="7.5546875" style="25" customWidth="1"/>
    <col min="7436" max="7436" width="7.44140625" style="25" customWidth="1"/>
    <col min="7437" max="7437" width="7.88671875" style="25" customWidth="1"/>
    <col min="7438" max="7438" width="7.5546875" style="25" customWidth="1"/>
    <col min="7439" max="7439" width="8.44140625" style="25" customWidth="1"/>
    <col min="7440" max="7440" width="7.33203125" style="25" customWidth="1"/>
    <col min="7441" max="7441" width="7.5546875" style="25" customWidth="1"/>
    <col min="7442" max="7442" width="7" style="25" customWidth="1"/>
    <col min="7443" max="7443" width="7.6640625" style="25" customWidth="1"/>
    <col min="7444" max="7444" width="7.44140625" style="25" customWidth="1"/>
    <col min="7445" max="7445" width="8.109375" style="25" customWidth="1"/>
    <col min="7446" max="7446" width="7.5546875" style="25" customWidth="1"/>
    <col min="7447" max="7447" width="8" style="25" customWidth="1"/>
    <col min="7448" max="7448" width="7.109375" style="25" customWidth="1"/>
    <col min="7449" max="7449" width="8.109375" style="25" customWidth="1"/>
    <col min="7450" max="7450" width="7.88671875" style="25" customWidth="1"/>
    <col min="7451" max="7451" width="7.6640625" style="25" customWidth="1"/>
    <col min="7452" max="7452" width="7.109375" style="25" customWidth="1"/>
    <col min="7453" max="7453" width="7.6640625" style="25" customWidth="1"/>
    <col min="7454" max="7455" width="7.5546875" style="25" customWidth="1"/>
    <col min="7456" max="7456" width="7" style="25" customWidth="1"/>
    <col min="7457" max="7457" width="8.44140625" style="25" customWidth="1"/>
    <col min="7458" max="7458" width="8.6640625" style="25" customWidth="1"/>
    <col min="7459" max="7459" width="9.109375" style="25"/>
    <col min="7460" max="7460" width="10.33203125" style="25" customWidth="1"/>
    <col min="7461" max="7681" width="9.109375" style="25"/>
    <col min="7682" max="7682" width="8.109375" style="25" customWidth="1"/>
    <col min="7683" max="7683" width="7.33203125" style="25" customWidth="1"/>
    <col min="7684" max="7684" width="40.33203125" style="25" customWidth="1"/>
    <col min="7685" max="7685" width="8.88671875" style="25" customWidth="1"/>
    <col min="7686" max="7686" width="9.109375" style="25"/>
    <col min="7687" max="7687" width="8.109375" style="25" customWidth="1"/>
    <col min="7688" max="7688" width="8" style="25" customWidth="1"/>
    <col min="7689" max="7689" width="7.6640625" style="25" customWidth="1"/>
    <col min="7690" max="7690" width="7" style="25" customWidth="1"/>
    <col min="7691" max="7691" width="7.5546875" style="25" customWidth="1"/>
    <col min="7692" max="7692" width="7.44140625" style="25" customWidth="1"/>
    <col min="7693" max="7693" width="7.88671875" style="25" customWidth="1"/>
    <col min="7694" max="7694" width="7.5546875" style="25" customWidth="1"/>
    <col min="7695" max="7695" width="8.44140625" style="25" customWidth="1"/>
    <col min="7696" max="7696" width="7.33203125" style="25" customWidth="1"/>
    <col min="7697" max="7697" width="7.5546875" style="25" customWidth="1"/>
    <col min="7698" max="7698" width="7" style="25" customWidth="1"/>
    <col min="7699" max="7699" width="7.6640625" style="25" customWidth="1"/>
    <col min="7700" max="7700" width="7.44140625" style="25" customWidth="1"/>
    <col min="7701" max="7701" width="8.109375" style="25" customWidth="1"/>
    <col min="7702" max="7702" width="7.5546875" style="25" customWidth="1"/>
    <col min="7703" max="7703" width="8" style="25" customWidth="1"/>
    <col min="7704" max="7704" width="7.109375" style="25" customWidth="1"/>
    <col min="7705" max="7705" width="8.109375" style="25" customWidth="1"/>
    <col min="7706" max="7706" width="7.88671875" style="25" customWidth="1"/>
    <col min="7707" max="7707" width="7.6640625" style="25" customWidth="1"/>
    <col min="7708" max="7708" width="7.109375" style="25" customWidth="1"/>
    <col min="7709" max="7709" width="7.6640625" style="25" customWidth="1"/>
    <col min="7710" max="7711" width="7.5546875" style="25" customWidth="1"/>
    <col min="7712" max="7712" width="7" style="25" customWidth="1"/>
    <col min="7713" max="7713" width="8.44140625" style="25" customWidth="1"/>
    <col min="7714" max="7714" width="8.6640625" style="25" customWidth="1"/>
    <col min="7715" max="7715" width="9.109375" style="25"/>
    <col min="7716" max="7716" width="10.33203125" style="25" customWidth="1"/>
    <col min="7717" max="7937" width="9.109375" style="25"/>
    <col min="7938" max="7938" width="8.109375" style="25" customWidth="1"/>
    <col min="7939" max="7939" width="7.33203125" style="25" customWidth="1"/>
    <col min="7940" max="7940" width="40.33203125" style="25" customWidth="1"/>
    <col min="7941" max="7941" width="8.88671875" style="25" customWidth="1"/>
    <col min="7942" max="7942" width="9.109375" style="25"/>
    <col min="7943" max="7943" width="8.109375" style="25" customWidth="1"/>
    <col min="7944" max="7944" width="8" style="25" customWidth="1"/>
    <col min="7945" max="7945" width="7.6640625" style="25" customWidth="1"/>
    <col min="7946" max="7946" width="7" style="25" customWidth="1"/>
    <col min="7947" max="7947" width="7.5546875" style="25" customWidth="1"/>
    <col min="7948" max="7948" width="7.44140625" style="25" customWidth="1"/>
    <col min="7949" max="7949" width="7.88671875" style="25" customWidth="1"/>
    <col min="7950" max="7950" width="7.5546875" style="25" customWidth="1"/>
    <col min="7951" max="7951" width="8.44140625" style="25" customWidth="1"/>
    <col min="7952" max="7952" width="7.33203125" style="25" customWidth="1"/>
    <col min="7953" max="7953" width="7.5546875" style="25" customWidth="1"/>
    <col min="7954" max="7954" width="7" style="25" customWidth="1"/>
    <col min="7955" max="7955" width="7.6640625" style="25" customWidth="1"/>
    <col min="7956" max="7956" width="7.44140625" style="25" customWidth="1"/>
    <col min="7957" max="7957" width="8.109375" style="25" customWidth="1"/>
    <col min="7958" max="7958" width="7.5546875" style="25" customWidth="1"/>
    <col min="7959" max="7959" width="8" style="25" customWidth="1"/>
    <col min="7960" max="7960" width="7.109375" style="25" customWidth="1"/>
    <col min="7961" max="7961" width="8.109375" style="25" customWidth="1"/>
    <col min="7962" max="7962" width="7.88671875" style="25" customWidth="1"/>
    <col min="7963" max="7963" width="7.6640625" style="25" customWidth="1"/>
    <col min="7964" max="7964" width="7.109375" style="25" customWidth="1"/>
    <col min="7965" max="7965" width="7.6640625" style="25" customWidth="1"/>
    <col min="7966" max="7967" width="7.5546875" style="25" customWidth="1"/>
    <col min="7968" max="7968" width="7" style="25" customWidth="1"/>
    <col min="7969" max="7969" width="8.44140625" style="25" customWidth="1"/>
    <col min="7970" max="7970" width="8.6640625" style="25" customWidth="1"/>
    <col min="7971" max="7971" width="9.109375" style="25"/>
    <col min="7972" max="7972" width="10.33203125" style="25" customWidth="1"/>
    <col min="7973" max="8193" width="9.109375" style="25"/>
    <col min="8194" max="8194" width="8.109375" style="25" customWidth="1"/>
    <col min="8195" max="8195" width="7.33203125" style="25" customWidth="1"/>
    <col min="8196" max="8196" width="40.33203125" style="25" customWidth="1"/>
    <col min="8197" max="8197" width="8.88671875" style="25" customWidth="1"/>
    <col min="8198" max="8198" width="9.109375" style="25"/>
    <col min="8199" max="8199" width="8.109375" style="25" customWidth="1"/>
    <col min="8200" max="8200" width="8" style="25" customWidth="1"/>
    <col min="8201" max="8201" width="7.6640625" style="25" customWidth="1"/>
    <col min="8202" max="8202" width="7" style="25" customWidth="1"/>
    <col min="8203" max="8203" width="7.5546875" style="25" customWidth="1"/>
    <col min="8204" max="8204" width="7.44140625" style="25" customWidth="1"/>
    <col min="8205" max="8205" width="7.88671875" style="25" customWidth="1"/>
    <col min="8206" max="8206" width="7.5546875" style="25" customWidth="1"/>
    <col min="8207" max="8207" width="8.44140625" style="25" customWidth="1"/>
    <col min="8208" max="8208" width="7.33203125" style="25" customWidth="1"/>
    <col min="8209" max="8209" width="7.5546875" style="25" customWidth="1"/>
    <col min="8210" max="8210" width="7" style="25" customWidth="1"/>
    <col min="8211" max="8211" width="7.6640625" style="25" customWidth="1"/>
    <col min="8212" max="8212" width="7.44140625" style="25" customWidth="1"/>
    <col min="8213" max="8213" width="8.109375" style="25" customWidth="1"/>
    <col min="8214" max="8214" width="7.5546875" style="25" customWidth="1"/>
    <col min="8215" max="8215" width="8" style="25" customWidth="1"/>
    <col min="8216" max="8216" width="7.109375" style="25" customWidth="1"/>
    <col min="8217" max="8217" width="8.109375" style="25" customWidth="1"/>
    <col min="8218" max="8218" width="7.88671875" style="25" customWidth="1"/>
    <col min="8219" max="8219" width="7.6640625" style="25" customWidth="1"/>
    <col min="8220" max="8220" width="7.109375" style="25" customWidth="1"/>
    <col min="8221" max="8221" width="7.6640625" style="25" customWidth="1"/>
    <col min="8222" max="8223" width="7.5546875" style="25" customWidth="1"/>
    <col min="8224" max="8224" width="7" style="25" customWidth="1"/>
    <col min="8225" max="8225" width="8.44140625" style="25" customWidth="1"/>
    <col min="8226" max="8226" width="8.6640625" style="25" customWidth="1"/>
    <col min="8227" max="8227" width="9.109375" style="25"/>
    <col min="8228" max="8228" width="10.33203125" style="25" customWidth="1"/>
    <col min="8229" max="8449" width="9.109375" style="25"/>
    <col min="8450" max="8450" width="8.109375" style="25" customWidth="1"/>
    <col min="8451" max="8451" width="7.33203125" style="25" customWidth="1"/>
    <col min="8452" max="8452" width="40.33203125" style="25" customWidth="1"/>
    <col min="8453" max="8453" width="8.88671875" style="25" customWidth="1"/>
    <col min="8454" max="8454" width="9.109375" style="25"/>
    <col min="8455" max="8455" width="8.109375" style="25" customWidth="1"/>
    <col min="8456" max="8456" width="8" style="25" customWidth="1"/>
    <col min="8457" max="8457" width="7.6640625" style="25" customWidth="1"/>
    <col min="8458" max="8458" width="7" style="25" customWidth="1"/>
    <col min="8459" max="8459" width="7.5546875" style="25" customWidth="1"/>
    <col min="8460" max="8460" width="7.44140625" style="25" customWidth="1"/>
    <col min="8461" max="8461" width="7.88671875" style="25" customWidth="1"/>
    <col min="8462" max="8462" width="7.5546875" style="25" customWidth="1"/>
    <col min="8463" max="8463" width="8.44140625" style="25" customWidth="1"/>
    <col min="8464" max="8464" width="7.33203125" style="25" customWidth="1"/>
    <col min="8465" max="8465" width="7.5546875" style="25" customWidth="1"/>
    <col min="8466" max="8466" width="7" style="25" customWidth="1"/>
    <col min="8467" max="8467" width="7.6640625" style="25" customWidth="1"/>
    <col min="8468" max="8468" width="7.44140625" style="25" customWidth="1"/>
    <col min="8469" max="8469" width="8.109375" style="25" customWidth="1"/>
    <col min="8470" max="8470" width="7.5546875" style="25" customWidth="1"/>
    <col min="8471" max="8471" width="8" style="25" customWidth="1"/>
    <col min="8472" max="8472" width="7.109375" style="25" customWidth="1"/>
    <col min="8473" max="8473" width="8.109375" style="25" customWidth="1"/>
    <col min="8474" max="8474" width="7.88671875" style="25" customWidth="1"/>
    <col min="8475" max="8475" width="7.6640625" style="25" customWidth="1"/>
    <col min="8476" max="8476" width="7.109375" style="25" customWidth="1"/>
    <col min="8477" max="8477" width="7.6640625" style="25" customWidth="1"/>
    <col min="8478" max="8479" width="7.5546875" style="25" customWidth="1"/>
    <col min="8480" max="8480" width="7" style="25" customWidth="1"/>
    <col min="8481" max="8481" width="8.44140625" style="25" customWidth="1"/>
    <col min="8482" max="8482" width="8.6640625" style="25" customWidth="1"/>
    <col min="8483" max="8483" width="9.109375" style="25"/>
    <col min="8484" max="8484" width="10.33203125" style="25" customWidth="1"/>
    <col min="8485" max="8705" width="9.109375" style="25"/>
    <col min="8706" max="8706" width="8.109375" style="25" customWidth="1"/>
    <col min="8707" max="8707" width="7.33203125" style="25" customWidth="1"/>
    <col min="8708" max="8708" width="40.33203125" style="25" customWidth="1"/>
    <col min="8709" max="8709" width="8.88671875" style="25" customWidth="1"/>
    <col min="8710" max="8710" width="9.109375" style="25"/>
    <col min="8711" max="8711" width="8.109375" style="25" customWidth="1"/>
    <col min="8712" max="8712" width="8" style="25" customWidth="1"/>
    <col min="8713" max="8713" width="7.6640625" style="25" customWidth="1"/>
    <col min="8714" max="8714" width="7" style="25" customWidth="1"/>
    <col min="8715" max="8715" width="7.5546875" style="25" customWidth="1"/>
    <col min="8716" max="8716" width="7.44140625" style="25" customWidth="1"/>
    <col min="8717" max="8717" width="7.88671875" style="25" customWidth="1"/>
    <col min="8718" max="8718" width="7.5546875" style="25" customWidth="1"/>
    <col min="8719" max="8719" width="8.44140625" style="25" customWidth="1"/>
    <col min="8720" max="8720" width="7.33203125" style="25" customWidth="1"/>
    <col min="8721" max="8721" width="7.5546875" style="25" customWidth="1"/>
    <col min="8722" max="8722" width="7" style="25" customWidth="1"/>
    <col min="8723" max="8723" width="7.6640625" style="25" customWidth="1"/>
    <col min="8724" max="8724" width="7.44140625" style="25" customWidth="1"/>
    <col min="8725" max="8725" width="8.109375" style="25" customWidth="1"/>
    <col min="8726" max="8726" width="7.5546875" style="25" customWidth="1"/>
    <col min="8727" max="8727" width="8" style="25" customWidth="1"/>
    <col min="8728" max="8728" width="7.109375" style="25" customWidth="1"/>
    <col min="8729" max="8729" width="8.109375" style="25" customWidth="1"/>
    <col min="8730" max="8730" width="7.88671875" style="25" customWidth="1"/>
    <col min="8731" max="8731" width="7.6640625" style="25" customWidth="1"/>
    <col min="8732" max="8732" width="7.109375" style="25" customWidth="1"/>
    <col min="8733" max="8733" width="7.6640625" style="25" customWidth="1"/>
    <col min="8734" max="8735" width="7.5546875" style="25" customWidth="1"/>
    <col min="8736" max="8736" width="7" style="25" customWidth="1"/>
    <col min="8737" max="8737" width="8.44140625" style="25" customWidth="1"/>
    <col min="8738" max="8738" width="8.6640625" style="25" customWidth="1"/>
    <col min="8739" max="8739" width="9.109375" style="25"/>
    <col min="8740" max="8740" width="10.33203125" style="25" customWidth="1"/>
    <col min="8741" max="8961" width="9.109375" style="25"/>
    <col min="8962" max="8962" width="8.109375" style="25" customWidth="1"/>
    <col min="8963" max="8963" width="7.33203125" style="25" customWidth="1"/>
    <col min="8964" max="8964" width="40.33203125" style="25" customWidth="1"/>
    <col min="8965" max="8965" width="8.88671875" style="25" customWidth="1"/>
    <col min="8966" max="8966" width="9.109375" style="25"/>
    <col min="8967" max="8967" width="8.109375" style="25" customWidth="1"/>
    <col min="8968" max="8968" width="8" style="25" customWidth="1"/>
    <col min="8969" max="8969" width="7.6640625" style="25" customWidth="1"/>
    <col min="8970" max="8970" width="7" style="25" customWidth="1"/>
    <col min="8971" max="8971" width="7.5546875" style="25" customWidth="1"/>
    <col min="8972" max="8972" width="7.44140625" style="25" customWidth="1"/>
    <col min="8973" max="8973" width="7.88671875" style="25" customWidth="1"/>
    <col min="8974" max="8974" width="7.5546875" style="25" customWidth="1"/>
    <col min="8975" max="8975" width="8.44140625" style="25" customWidth="1"/>
    <col min="8976" max="8976" width="7.33203125" style="25" customWidth="1"/>
    <col min="8977" max="8977" width="7.5546875" style="25" customWidth="1"/>
    <col min="8978" max="8978" width="7" style="25" customWidth="1"/>
    <col min="8979" max="8979" width="7.6640625" style="25" customWidth="1"/>
    <col min="8980" max="8980" width="7.44140625" style="25" customWidth="1"/>
    <col min="8981" max="8981" width="8.109375" style="25" customWidth="1"/>
    <col min="8982" max="8982" width="7.5546875" style="25" customWidth="1"/>
    <col min="8983" max="8983" width="8" style="25" customWidth="1"/>
    <col min="8984" max="8984" width="7.109375" style="25" customWidth="1"/>
    <col min="8985" max="8985" width="8.109375" style="25" customWidth="1"/>
    <col min="8986" max="8986" width="7.88671875" style="25" customWidth="1"/>
    <col min="8987" max="8987" width="7.6640625" style="25" customWidth="1"/>
    <col min="8988" max="8988" width="7.109375" style="25" customWidth="1"/>
    <col min="8989" max="8989" width="7.6640625" style="25" customWidth="1"/>
    <col min="8990" max="8991" width="7.5546875" style="25" customWidth="1"/>
    <col min="8992" max="8992" width="7" style="25" customWidth="1"/>
    <col min="8993" max="8993" width="8.44140625" style="25" customWidth="1"/>
    <col min="8994" max="8994" width="8.6640625" style="25" customWidth="1"/>
    <col min="8995" max="8995" width="9.109375" style="25"/>
    <col min="8996" max="8996" width="10.33203125" style="25" customWidth="1"/>
    <col min="8997" max="9217" width="9.109375" style="25"/>
    <col min="9218" max="9218" width="8.109375" style="25" customWidth="1"/>
    <col min="9219" max="9219" width="7.33203125" style="25" customWidth="1"/>
    <col min="9220" max="9220" width="40.33203125" style="25" customWidth="1"/>
    <col min="9221" max="9221" width="8.88671875" style="25" customWidth="1"/>
    <col min="9222" max="9222" width="9.109375" style="25"/>
    <col min="9223" max="9223" width="8.109375" style="25" customWidth="1"/>
    <col min="9224" max="9224" width="8" style="25" customWidth="1"/>
    <col min="9225" max="9225" width="7.6640625" style="25" customWidth="1"/>
    <col min="9226" max="9226" width="7" style="25" customWidth="1"/>
    <col min="9227" max="9227" width="7.5546875" style="25" customWidth="1"/>
    <col min="9228" max="9228" width="7.44140625" style="25" customWidth="1"/>
    <col min="9229" max="9229" width="7.88671875" style="25" customWidth="1"/>
    <col min="9230" max="9230" width="7.5546875" style="25" customWidth="1"/>
    <col min="9231" max="9231" width="8.44140625" style="25" customWidth="1"/>
    <col min="9232" max="9232" width="7.33203125" style="25" customWidth="1"/>
    <col min="9233" max="9233" width="7.5546875" style="25" customWidth="1"/>
    <col min="9234" max="9234" width="7" style="25" customWidth="1"/>
    <col min="9235" max="9235" width="7.6640625" style="25" customWidth="1"/>
    <col min="9236" max="9236" width="7.44140625" style="25" customWidth="1"/>
    <col min="9237" max="9237" width="8.109375" style="25" customWidth="1"/>
    <col min="9238" max="9238" width="7.5546875" style="25" customWidth="1"/>
    <col min="9239" max="9239" width="8" style="25" customWidth="1"/>
    <col min="9240" max="9240" width="7.109375" style="25" customWidth="1"/>
    <col min="9241" max="9241" width="8.109375" style="25" customWidth="1"/>
    <col min="9242" max="9242" width="7.88671875" style="25" customWidth="1"/>
    <col min="9243" max="9243" width="7.6640625" style="25" customWidth="1"/>
    <col min="9244" max="9244" width="7.109375" style="25" customWidth="1"/>
    <col min="9245" max="9245" width="7.6640625" style="25" customWidth="1"/>
    <col min="9246" max="9247" width="7.5546875" style="25" customWidth="1"/>
    <col min="9248" max="9248" width="7" style="25" customWidth="1"/>
    <col min="9249" max="9249" width="8.44140625" style="25" customWidth="1"/>
    <col min="9250" max="9250" width="8.6640625" style="25" customWidth="1"/>
    <col min="9251" max="9251" width="9.109375" style="25"/>
    <col min="9252" max="9252" width="10.33203125" style="25" customWidth="1"/>
    <col min="9253" max="9473" width="9.109375" style="25"/>
    <col min="9474" max="9474" width="8.109375" style="25" customWidth="1"/>
    <col min="9475" max="9475" width="7.33203125" style="25" customWidth="1"/>
    <col min="9476" max="9476" width="40.33203125" style="25" customWidth="1"/>
    <col min="9477" max="9477" width="8.88671875" style="25" customWidth="1"/>
    <col min="9478" max="9478" width="9.109375" style="25"/>
    <col min="9479" max="9479" width="8.109375" style="25" customWidth="1"/>
    <col min="9480" max="9480" width="8" style="25" customWidth="1"/>
    <col min="9481" max="9481" width="7.6640625" style="25" customWidth="1"/>
    <col min="9482" max="9482" width="7" style="25" customWidth="1"/>
    <col min="9483" max="9483" width="7.5546875" style="25" customWidth="1"/>
    <col min="9484" max="9484" width="7.44140625" style="25" customWidth="1"/>
    <col min="9485" max="9485" width="7.88671875" style="25" customWidth="1"/>
    <col min="9486" max="9486" width="7.5546875" style="25" customWidth="1"/>
    <col min="9487" max="9487" width="8.44140625" style="25" customWidth="1"/>
    <col min="9488" max="9488" width="7.33203125" style="25" customWidth="1"/>
    <col min="9489" max="9489" width="7.5546875" style="25" customWidth="1"/>
    <col min="9490" max="9490" width="7" style="25" customWidth="1"/>
    <col min="9491" max="9491" width="7.6640625" style="25" customWidth="1"/>
    <col min="9492" max="9492" width="7.44140625" style="25" customWidth="1"/>
    <col min="9493" max="9493" width="8.109375" style="25" customWidth="1"/>
    <col min="9494" max="9494" width="7.5546875" style="25" customWidth="1"/>
    <col min="9495" max="9495" width="8" style="25" customWidth="1"/>
    <col min="9496" max="9496" width="7.109375" style="25" customWidth="1"/>
    <col min="9497" max="9497" width="8.109375" style="25" customWidth="1"/>
    <col min="9498" max="9498" width="7.88671875" style="25" customWidth="1"/>
    <col min="9499" max="9499" width="7.6640625" style="25" customWidth="1"/>
    <col min="9500" max="9500" width="7.109375" style="25" customWidth="1"/>
    <col min="9501" max="9501" width="7.6640625" style="25" customWidth="1"/>
    <col min="9502" max="9503" width="7.5546875" style="25" customWidth="1"/>
    <col min="9504" max="9504" width="7" style="25" customWidth="1"/>
    <col min="9505" max="9505" width="8.44140625" style="25" customWidth="1"/>
    <col min="9506" max="9506" width="8.6640625" style="25" customWidth="1"/>
    <col min="9507" max="9507" width="9.109375" style="25"/>
    <col min="9508" max="9508" width="10.33203125" style="25" customWidth="1"/>
    <col min="9509" max="9729" width="9.109375" style="25"/>
    <col min="9730" max="9730" width="8.109375" style="25" customWidth="1"/>
    <col min="9731" max="9731" width="7.33203125" style="25" customWidth="1"/>
    <col min="9732" max="9732" width="40.33203125" style="25" customWidth="1"/>
    <col min="9733" max="9733" width="8.88671875" style="25" customWidth="1"/>
    <col min="9734" max="9734" width="9.109375" style="25"/>
    <col min="9735" max="9735" width="8.109375" style="25" customWidth="1"/>
    <col min="9736" max="9736" width="8" style="25" customWidth="1"/>
    <col min="9737" max="9737" width="7.6640625" style="25" customWidth="1"/>
    <col min="9738" max="9738" width="7" style="25" customWidth="1"/>
    <col min="9739" max="9739" width="7.5546875" style="25" customWidth="1"/>
    <col min="9740" max="9740" width="7.44140625" style="25" customWidth="1"/>
    <col min="9741" max="9741" width="7.88671875" style="25" customWidth="1"/>
    <col min="9742" max="9742" width="7.5546875" style="25" customWidth="1"/>
    <col min="9743" max="9743" width="8.44140625" style="25" customWidth="1"/>
    <col min="9744" max="9744" width="7.33203125" style="25" customWidth="1"/>
    <col min="9745" max="9745" width="7.5546875" style="25" customWidth="1"/>
    <col min="9746" max="9746" width="7" style="25" customWidth="1"/>
    <col min="9747" max="9747" width="7.6640625" style="25" customWidth="1"/>
    <col min="9748" max="9748" width="7.44140625" style="25" customWidth="1"/>
    <col min="9749" max="9749" width="8.109375" style="25" customWidth="1"/>
    <col min="9750" max="9750" width="7.5546875" style="25" customWidth="1"/>
    <col min="9751" max="9751" width="8" style="25" customWidth="1"/>
    <col min="9752" max="9752" width="7.109375" style="25" customWidth="1"/>
    <col min="9753" max="9753" width="8.109375" style="25" customWidth="1"/>
    <col min="9754" max="9754" width="7.88671875" style="25" customWidth="1"/>
    <col min="9755" max="9755" width="7.6640625" style="25" customWidth="1"/>
    <col min="9756" max="9756" width="7.109375" style="25" customWidth="1"/>
    <col min="9757" max="9757" width="7.6640625" style="25" customWidth="1"/>
    <col min="9758" max="9759" width="7.5546875" style="25" customWidth="1"/>
    <col min="9760" max="9760" width="7" style="25" customWidth="1"/>
    <col min="9761" max="9761" width="8.44140625" style="25" customWidth="1"/>
    <col min="9762" max="9762" width="8.6640625" style="25" customWidth="1"/>
    <col min="9763" max="9763" width="9.109375" style="25"/>
    <col min="9764" max="9764" width="10.33203125" style="25" customWidth="1"/>
    <col min="9765" max="9985" width="9.109375" style="25"/>
    <col min="9986" max="9986" width="8.109375" style="25" customWidth="1"/>
    <col min="9987" max="9987" width="7.33203125" style="25" customWidth="1"/>
    <col min="9988" max="9988" width="40.33203125" style="25" customWidth="1"/>
    <col min="9989" max="9989" width="8.88671875" style="25" customWidth="1"/>
    <col min="9990" max="9990" width="9.109375" style="25"/>
    <col min="9991" max="9991" width="8.109375" style="25" customWidth="1"/>
    <col min="9992" max="9992" width="8" style="25" customWidth="1"/>
    <col min="9993" max="9993" width="7.6640625" style="25" customWidth="1"/>
    <col min="9994" max="9994" width="7" style="25" customWidth="1"/>
    <col min="9995" max="9995" width="7.5546875" style="25" customWidth="1"/>
    <col min="9996" max="9996" width="7.44140625" style="25" customWidth="1"/>
    <col min="9997" max="9997" width="7.88671875" style="25" customWidth="1"/>
    <col min="9998" max="9998" width="7.5546875" style="25" customWidth="1"/>
    <col min="9999" max="9999" width="8.44140625" style="25" customWidth="1"/>
    <col min="10000" max="10000" width="7.33203125" style="25" customWidth="1"/>
    <col min="10001" max="10001" width="7.5546875" style="25" customWidth="1"/>
    <col min="10002" max="10002" width="7" style="25" customWidth="1"/>
    <col min="10003" max="10003" width="7.6640625" style="25" customWidth="1"/>
    <col min="10004" max="10004" width="7.44140625" style="25" customWidth="1"/>
    <col min="10005" max="10005" width="8.109375" style="25" customWidth="1"/>
    <col min="10006" max="10006" width="7.5546875" style="25" customWidth="1"/>
    <col min="10007" max="10007" width="8" style="25" customWidth="1"/>
    <col min="10008" max="10008" width="7.109375" style="25" customWidth="1"/>
    <col min="10009" max="10009" width="8.109375" style="25" customWidth="1"/>
    <col min="10010" max="10010" width="7.88671875" style="25" customWidth="1"/>
    <col min="10011" max="10011" width="7.6640625" style="25" customWidth="1"/>
    <col min="10012" max="10012" width="7.109375" style="25" customWidth="1"/>
    <col min="10013" max="10013" width="7.6640625" style="25" customWidth="1"/>
    <col min="10014" max="10015" width="7.5546875" style="25" customWidth="1"/>
    <col min="10016" max="10016" width="7" style="25" customWidth="1"/>
    <col min="10017" max="10017" width="8.44140625" style="25" customWidth="1"/>
    <col min="10018" max="10018" width="8.6640625" style="25" customWidth="1"/>
    <col min="10019" max="10019" width="9.109375" style="25"/>
    <col min="10020" max="10020" width="10.33203125" style="25" customWidth="1"/>
    <col min="10021" max="10241" width="9.109375" style="25"/>
    <col min="10242" max="10242" width="8.109375" style="25" customWidth="1"/>
    <col min="10243" max="10243" width="7.33203125" style="25" customWidth="1"/>
    <col min="10244" max="10244" width="40.33203125" style="25" customWidth="1"/>
    <col min="10245" max="10245" width="8.88671875" style="25" customWidth="1"/>
    <col min="10246" max="10246" width="9.109375" style="25"/>
    <col min="10247" max="10247" width="8.109375" style="25" customWidth="1"/>
    <col min="10248" max="10248" width="8" style="25" customWidth="1"/>
    <col min="10249" max="10249" width="7.6640625" style="25" customWidth="1"/>
    <col min="10250" max="10250" width="7" style="25" customWidth="1"/>
    <col min="10251" max="10251" width="7.5546875" style="25" customWidth="1"/>
    <col min="10252" max="10252" width="7.44140625" style="25" customWidth="1"/>
    <col min="10253" max="10253" width="7.88671875" style="25" customWidth="1"/>
    <col min="10254" max="10254" width="7.5546875" style="25" customWidth="1"/>
    <col min="10255" max="10255" width="8.44140625" style="25" customWidth="1"/>
    <col min="10256" max="10256" width="7.33203125" style="25" customWidth="1"/>
    <col min="10257" max="10257" width="7.5546875" style="25" customWidth="1"/>
    <col min="10258" max="10258" width="7" style="25" customWidth="1"/>
    <col min="10259" max="10259" width="7.6640625" style="25" customWidth="1"/>
    <col min="10260" max="10260" width="7.44140625" style="25" customWidth="1"/>
    <col min="10261" max="10261" width="8.109375" style="25" customWidth="1"/>
    <col min="10262" max="10262" width="7.5546875" style="25" customWidth="1"/>
    <col min="10263" max="10263" width="8" style="25" customWidth="1"/>
    <col min="10264" max="10264" width="7.109375" style="25" customWidth="1"/>
    <col min="10265" max="10265" width="8.109375" style="25" customWidth="1"/>
    <col min="10266" max="10266" width="7.88671875" style="25" customWidth="1"/>
    <col min="10267" max="10267" width="7.6640625" style="25" customWidth="1"/>
    <col min="10268" max="10268" width="7.109375" style="25" customWidth="1"/>
    <col min="10269" max="10269" width="7.6640625" style="25" customWidth="1"/>
    <col min="10270" max="10271" width="7.5546875" style="25" customWidth="1"/>
    <col min="10272" max="10272" width="7" style="25" customWidth="1"/>
    <col min="10273" max="10273" width="8.44140625" style="25" customWidth="1"/>
    <col min="10274" max="10274" width="8.6640625" style="25" customWidth="1"/>
    <col min="10275" max="10275" width="9.109375" style="25"/>
    <col min="10276" max="10276" width="10.33203125" style="25" customWidth="1"/>
    <col min="10277" max="10497" width="9.109375" style="25"/>
    <col min="10498" max="10498" width="8.109375" style="25" customWidth="1"/>
    <col min="10499" max="10499" width="7.33203125" style="25" customWidth="1"/>
    <col min="10500" max="10500" width="40.33203125" style="25" customWidth="1"/>
    <col min="10501" max="10501" width="8.88671875" style="25" customWidth="1"/>
    <col min="10502" max="10502" width="9.109375" style="25"/>
    <col min="10503" max="10503" width="8.109375" style="25" customWidth="1"/>
    <col min="10504" max="10504" width="8" style="25" customWidth="1"/>
    <col min="10505" max="10505" width="7.6640625" style="25" customWidth="1"/>
    <col min="10506" max="10506" width="7" style="25" customWidth="1"/>
    <col min="10507" max="10507" width="7.5546875" style="25" customWidth="1"/>
    <col min="10508" max="10508" width="7.44140625" style="25" customWidth="1"/>
    <col min="10509" max="10509" width="7.88671875" style="25" customWidth="1"/>
    <col min="10510" max="10510" width="7.5546875" style="25" customWidth="1"/>
    <col min="10511" max="10511" width="8.44140625" style="25" customWidth="1"/>
    <col min="10512" max="10512" width="7.33203125" style="25" customWidth="1"/>
    <col min="10513" max="10513" width="7.5546875" style="25" customWidth="1"/>
    <col min="10514" max="10514" width="7" style="25" customWidth="1"/>
    <col min="10515" max="10515" width="7.6640625" style="25" customWidth="1"/>
    <col min="10516" max="10516" width="7.44140625" style="25" customWidth="1"/>
    <col min="10517" max="10517" width="8.109375" style="25" customWidth="1"/>
    <col min="10518" max="10518" width="7.5546875" style="25" customWidth="1"/>
    <col min="10519" max="10519" width="8" style="25" customWidth="1"/>
    <col min="10520" max="10520" width="7.109375" style="25" customWidth="1"/>
    <col min="10521" max="10521" width="8.109375" style="25" customWidth="1"/>
    <col min="10522" max="10522" width="7.88671875" style="25" customWidth="1"/>
    <col min="10523" max="10523" width="7.6640625" style="25" customWidth="1"/>
    <col min="10524" max="10524" width="7.109375" style="25" customWidth="1"/>
    <col min="10525" max="10525" width="7.6640625" style="25" customWidth="1"/>
    <col min="10526" max="10527" width="7.5546875" style="25" customWidth="1"/>
    <col min="10528" max="10528" width="7" style="25" customWidth="1"/>
    <col min="10529" max="10529" width="8.44140625" style="25" customWidth="1"/>
    <col min="10530" max="10530" width="8.6640625" style="25" customWidth="1"/>
    <col min="10531" max="10531" width="9.109375" style="25"/>
    <col min="10532" max="10532" width="10.33203125" style="25" customWidth="1"/>
    <col min="10533" max="10753" width="9.109375" style="25"/>
    <col min="10754" max="10754" width="8.109375" style="25" customWidth="1"/>
    <col min="10755" max="10755" width="7.33203125" style="25" customWidth="1"/>
    <col min="10756" max="10756" width="40.33203125" style="25" customWidth="1"/>
    <col min="10757" max="10757" width="8.88671875" style="25" customWidth="1"/>
    <col min="10758" max="10758" width="9.109375" style="25"/>
    <col min="10759" max="10759" width="8.109375" style="25" customWidth="1"/>
    <col min="10760" max="10760" width="8" style="25" customWidth="1"/>
    <col min="10761" max="10761" width="7.6640625" style="25" customWidth="1"/>
    <col min="10762" max="10762" width="7" style="25" customWidth="1"/>
    <col min="10763" max="10763" width="7.5546875" style="25" customWidth="1"/>
    <col min="10764" max="10764" width="7.44140625" style="25" customWidth="1"/>
    <col min="10765" max="10765" width="7.88671875" style="25" customWidth="1"/>
    <col min="10766" max="10766" width="7.5546875" style="25" customWidth="1"/>
    <col min="10767" max="10767" width="8.44140625" style="25" customWidth="1"/>
    <col min="10768" max="10768" width="7.33203125" style="25" customWidth="1"/>
    <col min="10769" max="10769" width="7.5546875" style="25" customWidth="1"/>
    <col min="10770" max="10770" width="7" style="25" customWidth="1"/>
    <col min="10771" max="10771" width="7.6640625" style="25" customWidth="1"/>
    <col min="10772" max="10772" width="7.44140625" style="25" customWidth="1"/>
    <col min="10773" max="10773" width="8.109375" style="25" customWidth="1"/>
    <col min="10774" max="10774" width="7.5546875" style="25" customWidth="1"/>
    <col min="10775" max="10775" width="8" style="25" customWidth="1"/>
    <col min="10776" max="10776" width="7.109375" style="25" customWidth="1"/>
    <col min="10777" max="10777" width="8.109375" style="25" customWidth="1"/>
    <col min="10778" max="10778" width="7.88671875" style="25" customWidth="1"/>
    <col min="10779" max="10779" width="7.6640625" style="25" customWidth="1"/>
    <col min="10780" max="10780" width="7.109375" style="25" customWidth="1"/>
    <col min="10781" max="10781" width="7.6640625" style="25" customWidth="1"/>
    <col min="10782" max="10783" width="7.5546875" style="25" customWidth="1"/>
    <col min="10784" max="10784" width="7" style="25" customWidth="1"/>
    <col min="10785" max="10785" width="8.44140625" style="25" customWidth="1"/>
    <col min="10786" max="10786" width="8.6640625" style="25" customWidth="1"/>
    <col min="10787" max="10787" width="9.109375" style="25"/>
    <col min="10788" max="10788" width="10.33203125" style="25" customWidth="1"/>
    <col min="10789" max="11009" width="9.109375" style="25"/>
    <col min="11010" max="11010" width="8.109375" style="25" customWidth="1"/>
    <col min="11011" max="11011" width="7.33203125" style="25" customWidth="1"/>
    <col min="11012" max="11012" width="40.33203125" style="25" customWidth="1"/>
    <col min="11013" max="11013" width="8.88671875" style="25" customWidth="1"/>
    <col min="11014" max="11014" width="9.109375" style="25"/>
    <col min="11015" max="11015" width="8.109375" style="25" customWidth="1"/>
    <col min="11016" max="11016" width="8" style="25" customWidth="1"/>
    <col min="11017" max="11017" width="7.6640625" style="25" customWidth="1"/>
    <col min="11018" max="11018" width="7" style="25" customWidth="1"/>
    <col min="11019" max="11019" width="7.5546875" style="25" customWidth="1"/>
    <col min="11020" max="11020" width="7.44140625" style="25" customWidth="1"/>
    <col min="11021" max="11021" width="7.88671875" style="25" customWidth="1"/>
    <col min="11022" max="11022" width="7.5546875" style="25" customWidth="1"/>
    <col min="11023" max="11023" width="8.44140625" style="25" customWidth="1"/>
    <col min="11024" max="11024" width="7.33203125" style="25" customWidth="1"/>
    <col min="11025" max="11025" width="7.5546875" style="25" customWidth="1"/>
    <col min="11026" max="11026" width="7" style="25" customWidth="1"/>
    <col min="11027" max="11027" width="7.6640625" style="25" customWidth="1"/>
    <col min="11028" max="11028" width="7.44140625" style="25" customWidth="1"/>
    <col min="11029" max="11029" width="8.109375" style="25" customWidth="1"/>
    <col min="11030" max="11030" width="7.5546875" style="25" customWidth="1"/>
    <col min="11031" max="11031" width="8" style="25" customWidth="1"/>
    <col min="11032" max="11032" width="7.109375" style="25" customWidth="1"/>
    <col min="11033" max="11033" width="8.109375" style="25" customWidth="1"/>
    <col min="11034" max="11034" width="7.88671875" style="25" customWidth="1"/>
    <col min="11035" max="11035" width="7.6640625" style="25" customWidth="1"/>
    <col min="11036" max="11036" width="7.109375" style="25" customWidth="1"/>
    <col min="11037" max="11037" width="7.6640625" style="25" customWidth="1"/>
    <col min="11038" max="11039" width="7.5546875" style="25" customWidth="1"/>
    <col min="11040" max="11040" width="7" style="25" customWidth="1"/>
    <col min="11041" max="11041" width="8.44140625" style="25" customWidth="1"/>
    <col min="11042" max="11042" width="8.6640625" style="25" customWidth="1"/>
    <col min="11043" max="11043" width="9.109375" style="25"/>
    <col min="11044" max="11044" width="10.33203125" style="25" customWidth="1"/>
    <col min="11045" max="11265" width="9.109375" style="25"/>
    <col min="11266" max="11266" width="8.109375" style="25" customWidth="1"/>
    <col min="11267" max="11267" width="7.33203125" style="25" customWidth="1"/>
    <col min="11268" max="11268" width="40.33203125" style="25" customWidth="1"/>
    <col min="11269" max="11269" width="8.88671875" style="25" customWidth="1"/>
    <col min="11270" max="11270" width="9.109375" style="25"/>
    <col min="11271" max="11271" width="8.109375" style="25" customWidth="1"/>
    <col min="11272" max="11272" width="8" style="25" customWidth="1"/>
    <col min="11273" max="11273" width="7.6640625" style="25" customWidth="1"/>
    <col min="11274" max="11274" width="7" style="25" customWidth="1"/>
    <col min="11275" max="11275" width="7.5546875" style="25" customWidth="1"/>
    <col min="11276" max="11276" width="7.44140625" style="25" customWidth="1"/>
    <col min="11277" max="11277" width="7.88671875" style="25" customWidth="1"/>
    <col min="11278" max="11278" width="7.5546875" style="25" customWidth="1"/>
    <col min="11279" max="11279" width="8.44140625" style="25" customWidth="1"/>
    <col min="11280" max="11280" width="7.33203125" style="25" customWidth="1"/>
    <col min="11281" max="11281" width="7.5546875" style="25" customWidth="1"/>
    <col min="11282" max="11282" width="7" style="25" customWidth="1"/>
    <col min="11283" max="11283" width="7.6640625" style="25" customWidth="1"/>
    <col min="11284" max="11284" width="7.44140625" style="25" customWidth="1"/>
    <col min="11285" max="11285" width="8.109375" style="25" customWidth="1"/>
    <col min="11286" max="11286" width="7.5546875" style="25" customWidth="1"/>
    <col min="11287" max="11287" width="8" style="25" customWidth="1"/>
    <col min="11288" max="11288" width="7.109375" style="25" customWidth="1"/>
    <col min="11289" max="11289" width="8.109375" style="25" customWidth="1"/>
    <col min="11290" max="11290" width="7.88671875" style="25" customWidth="1"/>
    <col min="11291" max="11291" width="7.6640625" style="25" customWidth="1"/>
    <col min="11292" max="11292" width="7.109375" style="25" customWidth="1"/>
    <col min="11293" max="11293" width="7.6640625" style="25" customWidth="1"/>
    <col min="11294" max="11295" width="7.5546875" style="25" customWidth="1"/>
    <col min="11296" max="11296" width="7" style="25" customWidth="1"/>
    <col min="11297" max="11297" width="8.44140625" style="25" customWidth="1"/>
    <col min="11298" max="11298" width="8.6640625" style="25" customWidth="1"/>
    <col min="11299" max="11299" width="9.109375" style="25"/>
    <col min="11300" max="11300" width="10.33203125" style="25" customWidth="1"/>
    <col min="11301" max="11521" width="9.109375" style="25"/>
    <col min="11522" max="11522" width="8.109375" style="25" customWidth="1"/>
    <col min="11523" max="11523" width="7.33203125" style="25" customWidth="1"/>
    <col min="11524" max="11524" width="40.33203125" style="25" customWidth="1"/>
    <col min="11525" max="11525" width="8.88671875" style="25" customWidth="1"/>
    <col min="11526" max="11526" width="9.109375" style="25"/>
    <col min="11527" max="11527" width="8.109375" style="25" customWidth="1"/>
    <col min="11528" max="11528" width="8" style="25" customWidth="1"/>
    <col min="11529" max="11529" width="7.6640625" style="25" customWidth="1"/>
    <col min="11530" max="11530" width="7" style="25" customWidth="1"/>
    <col min="11531" max="11531" width="7.5546875" style="25" customWidth="1"/>
    <col min="11532" max="11532" width="7.44140625" style="25" customWidth="1"/>
    <col min="11533" max="11533" width="7.88671875" style="25" customWidth="1"/>
    <col min="11534" max="11534" width="7.5546875" style="25" customWidth="1"/>
    <col min="11535" max="11535" width="8.44140625" style="25" customWidth="1"/>
    <col min="11536" max="11536" width="7.33203125" style="25" customWidth="1"/>
    <col min="11537" max="11537" width="7.5546875" style="25" customWidth="1"/>
    <col min="11538" max="11538" width="7" style="25" customWidth="1"/>
    <col min="11539" max="11539" width="7.6640625" style="25" customWidth="1"/>
    <col min="11540" max="11540" width="7.44140625" style="25" customWidth="1"/>
    <col min="11541" max="11541" width="8.109375" style="25" customWidth="1"/>
    <col min="11542" max="11542" width="7.5546875" style="25" customWidth="1"/>
    <col min="11543" max="11543" width="8" style="25" customWidth="1"/>
    <col min="11544" max="11544" width="7.109375" style="25" customWidth="1"/>
    <col min="11545" max="11545" width="8.109375" style="25" customWidth="1"/>
    <col min="11546" max="11546" width="7.88671875" style="25" customWidth="1"/>
    <col min="11547" max="11547" width="7.6640625" style="25" customWidth="1"/>
    <col min="11548" max="11548" width="7.109375" style="25" customWidth="1"/>
    <col min="11549" max="11549" width="7.6640625" style="25" customWidth="1"/>
    <col min="11550" max="11551" width="7.5546875" style="25" customWidth="1"/>
    <col min="11552" max="11552" width="7" style="25" customWidth="1"/>
    <col min="11553" max="11553" width="8.44140625" style="25" customWidth="1"/>
    <col min="11554" max="11554" width="8.6640625" style="25" customWidth="1"/>
    <col min="11555" max="11555" width="9.109375" style="25"/>
    <col min="11556" max="11556" width="10.33203125" style="25" customWidth="1"/>
    <col min="11557" max="11777" width="9.109375" style="25"/>
    <col min="11778" max="11778" width="8.109375" style="25" customWidth="1"/>
    <col min="11779" max="11779" width="7.33203125" style="25" customWidth="1"/>
    <col min="11780" max="11780" width="40.33203125" style="25" customWidth="1"/>
    <col min="11781" max="11781" width="8.88671875" style="25" customWidth="1"/>
    <col min="11782" max="11782" width="9.109375" style="25"/>
    <col min="11783" max="11783" width="8.109375" style="25" customWidth="1"/>
    <col min="11784" max="11784" width="8" style="25" customWidth="1"/>
    <col min="11785" max="11785" width="7.6640625" style="25" customWidth="1"/>
    <col min="11786" max="11786" width="7" style="25" customWidth="1"/>
    <col min="11787" max="11787" width="7.5546875" style="25" customWidth="1"/>
    <col min="11788" max="11788" width="7.44140625" style="25" customWidth="1"/>
    <col min="11789" max="11789" width="7.88671875" style="25" customWidth="1"/>
    <col min="11790" max="11790" width="7.5546875" style="25" customWidth="1"/>
    <col min="11791" max="11791" width="8.44140625" style="25" customWidth="1"/>
    <col min="11792" max="11792" width="7.33203125" style="25" customWidth="1"/>
    <col min="11793" max="11793" width="7.5546875" style="25" customWidth="1"/>
    <col min="11794" max="11794" width="7" style="25" customWidth="1"/>
    <col min="11795" max="11795" width="7.6640625" style="25" customWidth="1"/>
    <col min="11796" max="11796" width="7.44140625" style="25" customWidth="1"/>
    <col min="11797" max="11797" width="8.109375" style="25" customWidth="1"/>
    <col min="11798" max="11798" width="7.5546875" style="25" customWidth="1"/>
    <col min="11799" max="11799" width="8" style="25" customWidth="1"/>
    <col min="11800" max="11800" width="7.109375" style="25" customWidth="1"/>
    <col min="11801" max="11801" width="8.109375" style="25" customWidth="1"/>
    <col min="11802" max="11802" width="7.88671875" style="25" customWidth="1"/>
    <col min="11803" max="11803" width="7.6640625" style="25" customWidth="1"/>
    <col min="11804" max="11804" width="7.109375" style="25" customWidth="1"/>
    <col min="11805" max="11805" width="7.6640625" style="25" customWidth="1"/>
    <col min="11806" max="11807" width="7.5546875" style="25" customWidth="1"/>
    <col min="11808" max="11808" width="7" style="25" customWidth="1"/>
    <col min="11809" max="11809" width="8.44140625" style="25" customWidth="1"/>
    <col min="11810" max="11810" width="8.6640625" style="25" customWidth="1"/>
    <col min="11811" max="11811" width="9.109375" style="25"/>
    <col min="11812" max="11812" width="10.33203125" style="25" customWidth="1"/>
    <col min="11813" max="12033" width="9.109375" style="25"/>
    <col min="12034" max="12034" width="8.109375" style="25" customWidth="1"/>
    <col min="12035" max="12035" width="7.33203125" style="25" customWidth="1"/>
    <col min="12036" max="12036" width="40.33203125" style="25" customWidth="1"/>
    <col min="12037" max="12037" width="8.88671875" style="25" customWidth="1"/>
    <col min="12038" max="12038" width="9.109375" style="25"/>
    <col min="12039" max="12039" width="8.109375" style="25" customWidth="1"/>
    <col min="12040" max="12040" width="8" style="25" customWidth="1"/>
    <col min="12041" max="12041" width="7.6640625" style="25" customWidth="1"/>
    <col min="12042" max="12042" width="7" style="25" customWidth="1"/>
    <col min="12043" max="12043" width="7.5546875" style="25" customWidth="1"/>
    <col min="12044" max="12044" width="7.44140625" style="25" customWidth="1"/>
    <col min="12045" max="12045" width="7.88671875" style="25" customWidth="1"/>
    <col min="12046" max="12046" width="7.5546875" style="25" customWidth="1"/>
    <col min="12047" max="12047" width="8.44140625" style="25" customWidth="1"/>
    <col min="12048" max="12048" width="7.33203125" style="25" customWidth="1"/>
    <col min="12049" max="12049" width="7.5546875" style="25" customWidth="1"/>
    <col min="12050" max="12050" width="7" style="25" customWidth="1"/>
    <col min="12051" max="12051" width="7.6640625" style="25" customWidth="1"/>
    <col min="12052" max="12052" width="7.44140625" style="25" customWidth="1"/>
    <col min="12053" max="12053" width="8.109375" style="25" customWidth="1"/>
    <col min="12054" max="12054" width="7.5546875" style="25" customWidth="1"/>
    <col min="12055" max="12055" width="8" style="25" customWidth="1"/>
    <col min="12056" max="12056" width="7.109375" style="25" customWidth="1"/>
    <col min="12057" max="12057" width="8.109375" style="25" customWidth="1"/>
    <col min="12058" max="12058" width="7.88671875" style="25" customWidth="1"/>
    <col min="12059" max="12059" width="7.6640625" style="25" customWidth="1"/>
    <col min="12060" max="12060" width="7.109375" style="25" customWidth="1"/>
    <col min="12061" max="12061" width="7.6640625" style="25" customWidth="1"/>
    <col min="12062" max="12063" width="7.5546875" style="25" customWidth="1"/>
    <col min="12064" max="12064" width="7" style="25" customWidth="1"/>
    <col min="12065" max="12065" width="8.44140625" style="25" customWidth="1"/>
    <col min="12066" max="12066" width="8.6640625" style="25" customWidth="1"/>
    <col min="12067" max="12067" width="9.109375" style="25"/>
    <col min="12068" max="12068" width="10.33203125" style="25" customWidth="1"/>
    <col min="12069" max="12289" width="9.109375" style="25"/>
    <col min="12290" max="12290" width="8.109375" style="25" customWidth="1"/>
    <col min="12291" max="12291" width="7.33203125" style="25" customWidth="1"/>
    <col min="12292" max="12292" width="40.33203125" style="25" customWidth="1"/>
    <col min="12293" max="12293" width="8.88671875" style="25" customWidth="1"/>
    <col min="12294" max="12294" width="9.109375" style="25"/>
    <col min="12295" max="12295" width="8.109375" style="25" customWidth="1"/>
    <col min="12296" max="12296" width="8" style="25" customWidth="1"/>
    <col min="12297" max="12297" width="7.6640625" style="25" customWidth="1"/>
    <col min="12298" max="12298" width="7" style="25" customWidth="1"/>
    <col min="12299" max="12299" width="7.5546875" style="25" customWidth="1"/>
    <col min="12300" max="12300" width="7.44140625" style="25" customWidth="1"/>
    <col min="12301" max="12301" width="7.88671875" style="25" customWidth="1"/>
    <col min="12302" max="12302" width="7.5546875" style="25" customWidth="1"/>
    <col min="12303" max="12303" width="8.44140625" style="25" customWidth="1"/>
    <col min="12304" max="12304" width="7.33203125" style="25" customWidth="1"/>
    <col min="12305" max="12305" width="7.5546875" style="25" customWidth="1"/>
    <col min="12306" max="12306" width="7" style="25" customWidth="1"/>
    <col min="12307" max="12307" width="7.6640625" style="25" customWidth="1"/>
    <col min="12308" max="12308" width="7.44140625" style="25" customWidth="1"/>
    <col min="12309" max="12309" width="8.109375" style="25" customWidth="1"/>
    <col min="12310" max="12310" width="7.5546875" style="25" customWidth="1"/>
    <col min="12311" max="12311" width="8" style="25" customWidth="1"/>
    <col min="12312" max="12312" width="7.109375" style="25" customWidth="1"/>
    <col min="12313" max="12313" width="8.109375" style="25" customWidth="1"/>
    <col min="12314" max="12314" width="7.88671875" style="25" customWidth="1"/>
    <col min="12315" max="12315" width="7.6640625" style="25" customWidth="1"/>
    <col min="12316" max="12316" width="7.109375" style="25" customWidth="1"/>
    <col min="12317" max="12317" width="7.6640625" style="25" customWidth="1"/>
    <col min="12318" max="12319" width="7.5546875" style="25" customWidth="1"/>
    <col min="12320" max="12320" width="7" style="25" customWidth="1"/>
    <col min="12321" max="12321" width="8.44140625" style="25" customWidth="1"/>
    <col min="12322" max="12322" width="8.6640625" style="25" customWidth="1"/>
    <col min="12323" max="12323" width="9.109375" style="25"/>
    <col min="12324" max="12324" width="10.33203125" style="25" customWidth="1"/>
    <col min="12325" max="12545" width="9.109375" style="25"/>
    <col min="12546" max="12546" width="8.109375" style="25" customWidth="1"/>
    <col min="12547" max="12547" width="7.33203125" style="25" customWidth="1"/>
    <col min="12548" max="12548" width="40.33203125" style="25" customWidth="1"/>
    <col min="12549" max="12549" width="8.88671875" style="25" customWidth="1"/>
    <col min="12550" max="12550" width="9.109375" style="25"/>
    <col min="12551" max="12551" width="8.109375" style="25" customWidth="1"/>
    <col min="12552" max="12552" width="8" style="25" customWidth="1"/>
    <col min="12553" max="12553" width="7.6640625" style="25" customWidth="1"/>
    <col min="12554" max="12554" width="7" style="25" customWidth="1"/>
    <col min="12555" max="12555" width="7.5546875" style="25" customWidth="1"/>
    <col min="12556" max="12556" width="7.44140625" style="25" customWidth="1"/>
    <col min="12557" max="12557" width="7.88671875" style="25" customWidth="1"/>
    <col min="12558" max="12558" width="7.5546875" style="25" customWidth="1"/>
    <col min="12559" max="12559" width="8.44140625" style="25" customWidth="1"/>
    <col min="12560" max="12560" width="7.33203125" style="25" customWidth="1"/>
    <col min="12561" max="12561" width="7.5546875" style="25" customWidth="1"/>
    <col min="12562" max="12562" width="7" style="25" customWidth="1"/>
    <col min="12563" max="12563" width="7.6640625" style="25" customWidth="1"/>
    <col min="12564" max="12564" width="7.44140625" style="25" customWidth="1"/>
    <col min="12565" max="12565" width="8.109375" style="25" customWidth="1"/>
    <col min="12566" max="12566" width="7.5546875" style="25" customWidth="1"/>
    <col min="12567" max="12567" width="8" style="25" customWidth="1"/>
    <col min="12568" max="12568" width="7.109375" style="25" customWidth="1"/>
    <col min="12569" max="12569" width="8.109375" style="25" customWidth="1"/>
    <col min="12570" max="12570" width="7.88671875" style="25" customWidth="1"/>
    <col min="12571" max="12571" width="7.6640625" style="25" customWidth="1"/>
    <col min="12572" max="12572" width="7.109375" style="25" customWidth="1"/>
    <col min="12573" max="12573" width="7.6640625" style="25" customWidth="1"/>
    <col min="12574" max="12575" width="7.5546875" style="25" customWidth="1"/>
    <col min="12576" max="12576" width="7" style="25" customWidth="1"/>
    <col min="12577" max="12577" width="8.44140625" style="25" customWidth="1"/>
    <col min="12578" max="12578" width="8.6640625" style="25" customWidth="1"/>
    <col min="12579" max="12579" width="9.109375" style="25"/>
    <col min="12580" max="12580" width="10.33203125" style="25" customWidth="1"/>
    <col min="12581" max="12801" width="9.109375" style="25"/>
    <col min="12802" max="12802" width="8.109375" style="25" customWidth="1"/>
    <col min="12803" max="12803" width="7.33203125" style="25" customWidth="1"/>
    <col min="12804" max="12804" width="40.33203125" style="25" customWidth="1"/>
    <col min="12805" max="12805" width="8.88671875" style="25" customWidth="1"/>
    <col min="12806" max="12806" width="9.109375" style="25"/>
    <col min="12807" max="12807" width="8.109375" style="25" customWidth="1"/>
    <col min="12808" max="12808" width="8" style="25" customWidth="1"/>
    <col min="12809" max="12809" width="7.6640625" style="25" customWidth="1"/>
    <col min="12810" max="12810" width="7" style="25" customWidth="1"/>
    <col min="12811" max="12811" width="7.5546875" style="25" customWidth="1"/>
    <col min="12812" max="12812" width="7.44140625" style="25" customWidth="1"/>
    <col min="12813" max="12813" width="7.88671875" style="25" customWidth="1"/>
    <col min="12814" max="12814" width="7.5546875" style="25" customWidth="1"/>
    <col min="12815" max="12815" width="8.44140625" style="25" customWidth="1"/>
    <col min="12816" max="12816" width="7.33203125" style="25" customWidth="1"/>
    <col min="12817" max="12817" width="7.5546875" style="25" customWidth="1"/>
    <col min="12818" max="12818" width="7" style="25" customWidth="1"/>
    <col min="12819" max="12819" width="7.6640625" style="25" customWidth="1"/>
    <col min="12820" max="12820" width="7.44140625" style="25" customWidth="1"/>
    <col min="12821" max="12821" width="8.109375" style="25" customWidth="1"/>
    <col min="12822" max="12822" width="7.5546875" style="25" customWidth="1"/>
    <col min="12823" max="12823" width="8" style="25" customWidth="1"/>
    <col min="12824" max="12824" width="7.109375" style="25" customWidth="1"/>
    <col min="12825" max="12825" width="8.109375" style="25" customWidth="1"/>
    <col min="12826" max="12826" width="7.88671875" style="25" customWidth="1"/>
    <col min="12827" max="12827" width="7.6640625" style="25" customWidth="1"/>
    <col min="12828" max="12828" width="7.109375" style="25" customWidth="1"/>
    <col min="12829" max="12829" width="7.6640625" style="25" customWidth="1"/>
    <col min="12830" max="12831" width="7.5546875" style="25" customWidth="1"/>
    <col min="12832" max="12832" width="7" style="25" customWidth="1"/>
    <col min="12833" max="12833" width="8.44140625" style="25" customWidth="1"/>
    <col min="12834" max="12834" width="8.6640625" style="25" customWidth="1"/>
    <col min="12835" max="12835" width="9.109375" style="25"/>
    <col min="12836" max="12836" width="10.33203125" style="25" customWidth="1"/>
    <col min="12837" max="13057" width="9.109375" style="25"/>
    <col min="13058" max="13058" width="8.109375" style="25" customWidth="1"/>
    <col min="13059" max="13059" width="7.33203125" style="25" customWidth="1"/>
    <col min="13060" max="13060" width="40.33203125" style="25" customWidth="1"/>
    <col min="13061" max="13061" width="8.88671875" style="25" customWidth="1"/>
    <col min="13062" max="13062" width="9.109375" style="25"/>
    <col min="13063" max="13063" width="8.109375" style="25" customWidth="1"/>
    <col min="13064" max="13064" width="8" style="25" customWidth="1"/>
    <col min="13065" max="13065" width="7.6640625" style="25" customWidth="1"/>
    <col min="13066" max="13066" width="7" style="25" customWidth="1"/>
    <col min="13067" max="13067" width="7.5546875" style="25" customWidth="1"/>
    <col min="13068" max="13068" width="7.44140625" style="25" customWidth="1"/>
    <col min="13069" max="13069" width="7.88671875" style="25" customWidth="1"/>
    <col min="13070" max="13070" width="7.5546875" style="25" customWidth="1"/>
    <col min="13071" max="13071" width="8.44140625" style="25" customWidth="1"/>
    <col min="13072" max="13072" width="7.33203125" style="25" customWidth="1"/>
    <col min="13073" max="13073" width="7.5546875" style="25" customWidth="1"/>
    <col min="13074" max="13074" width="7" style="25" customWidth="1"/>
    <col min="13075" max="13075" width="7.6640625" style="25" customWidth="1"/>
    <col min="13076" max="13076" width="7.44140625" style="25" customWidth="1"/>
    <col min="13077" max="13077" width="8.109375" style="25" customWidth="1"/>
    <col min="13078" max="13078" width="7.5546875" style="25" customWidth="1"/>
    <col min="13079" max="13079" width="8" style="25" customWidth="1"/>
    <col min="13080" max="13080" width="7.109375" style="25" customWidth="1"/>
    <col min="13081" max="13081" width="8.109375" style="25" customWidth="1"/>
    <col min="13082" max="13082" width="7.88671875" style="25" customWidth="1"/>
    <col min="13083" max="13083" width="7.6640625" style="25" customWidth="1"/>
    <col min="13084" max="13084" width="7.109375" style="25" customWidth="1"/>
    <col min="13085" max="13085" width="7.6640625" style="25" customWidth="1"/>
    <col min="13086" max="13087" width="7.5546875" style="25" customWidth="1"/>
    <col min="13088" max="13088" width="7" style="25" customWidth="1"/>
    <col min="13089" max="13089" width="8.44140625" style="25" customWidth="1"/>
    <col min="13090" max="13090" width="8.6640625" style="25" customWidth="1"/>
    <col min="13091" max="13091" width="9.109375" style="25"/>
    <col min="13092" max="13092" width="10.33203125" style="25" customWidth="1"/>
    <col min="13093" max="13313" width="9.109375" style="25"/>
    <col min="13314" max="13314" width="8.109375" style="25" customWidth="1"/>
    <col min="13315" max="13315" width="7.33203125" style="25" customWidth="1"/>
    <col min="13316" max="13316" width="40.33203125" style="25" customWidth="1"/>
    <col min="13317" max="13317" width="8.88671875" style="25" customWidth="1"/>
    <col min="13318" max="13318" width="9.109375" style="25"/>
    <col min="13319" max="13319" width="8.109375" style="25" customWidth="1"/>
    <col min="13320" max="13320" width="8" style="25" customWidth="1"/>
    <col min="13321" max="13321" width="7.6640625" style="25" customWidth="1"/>
    <col min="13322" max="13322" width="7" style="25" customWidth="1"/>
    <col min="13323" max="13323" width="7.5546875" style="25" customWidth="1"/>
    <col min="13324" max="13324" width="7.44140625" style="25" customWidth="1"/>
    <col min="13325" max="13325" width="7.88671875" style="25" customWidth="1"/>
    <col min="13326" max="13326" width="7.5546875" style="25" customWidth="1"/>
    <col min="13327" max="13327" width="8.44140625" style="25" customWidth="1"/>
    <col min="13328" max="13328" width="7.33203125" style="25" customWidth="1"/>
    <col min="13329" max="13329" width="7.5546875" style="25" customWidth="1"/>
    <col min="13330" max="13330" width="7" style="25" customWidth="1"/>
    <col min="13331" max="13331" width="7.6640625" style="25" customWidth="1"/>
    <col min="13332" max="13332" width="7.44140625" style="25" customWidth="1"/>
    <col min="13333" max="13333" width="8.109375" style="25" customWidth="1"/>
    <col min="13334" max="13334" width="7.5546875" style="25" customWidth="1"/>
    <col min="13335" max="13335" width="8" style="25" customWidth="1"/>
    <col min="13336" max="13336" width="7.109375" style="25" customWidth="1"/>
    <col min="13337" max="13337" width="8.109375" style="25" customWidth="1"/>
    <col min="13338" max="13338" width="7.88671875" style="25" customWidth="1"/>
    <col min="13339" max="13339" width="7.6640625" style="25" customWidth="1"/>
    <col min="13340" max="13340" width="7.109375" style="25" customWidth="1"/>
    <col min="13341" max="13341" width="7.6640625" style="25" customWidth="1"/>
    <col min="13342" max="13343" width="7.5546875" style="25" customWidth="1"/>
    <col min="13344" max="13344" width="7" style="25" customWidth="1"/>
    <col min="13345" max="13345" width="8.44140625" style="25" customWidth="1"/>
    <col min="13346" max="13346" width="8.6640625" style="25" customWidth="1"/>
    <col min="13347" max="13347" width="9.109375" style="25"/>
    <col min="13348" max="13348" width="10.33203125" style="25" customWidth="1"/>
    <col min="13349" max="13569" width="9.109375" style="25"/>
    <col min="13570" max="13570" width="8.109375" style="25" customWidth="1"/>
    <col min="13571" max="13571" width="7.33203125" style="25" customWidth="1"/>
    <col min="13572" max="13572" width="40.33203125" style="25" customWidth="1"/>
    <col min="13573" max="13573" width="8.88671875" style="25" customWidth="1"/>
    <col min="13574" max="13574" width="9.109375" style="25"/>
    <col min="13575" max="13575" width="8.109375" style="25" customWidth="1"/>
    <col min="13576" max="13576" width="8" style="25" customWidth="1"/>
    <col min="13577" max="13577" width="7.6640625" style="25" customWidth="1"/>
    <col min="13578" max="13578" width="7" style="25" customWidth="1"/>
    <col min="13579" max="13579" width="7.5546875" style="25" customWidth="1"/>
    <col min="13580" max="13580" width="7.44140625" style="25" customWidth="1"/>
    <col min="13581" max="13581" width="7.88671875" style="25" customWidth="1"/>
    <col min="13582" max="13582" width="7.5546875" style="25" customWidth="1"/>
    <col min="13583" max="13583" width="8.44140625" style="25" customWidth="1"/>
    <col min="13584" max="13584" width="7.33203125" style="25" customWidth="1"/>
    <col min="13585" max="13585" width="7.5546875" style="25" customWidth="1"/>
    <col min="13586" max="13586" width="7" style="25" customWidth="1"/>
    <col min="13587" max="13587" width="7.6640625" style="25" customWidth="1"/>
    <col min="13588" max="13588" width="7.44140625" style="25" customWidth="1"/>
    <col min="13589" max="13589" width="8.109375" style="25" customWidth="1"/>
    <col min="13590" max="13590" width="7.5546875" style="25" customWidth="1"/>
    <col min="13591" max="13591" width="8" style="25" customWidth="1"/>
    <col min="13592" max="13592" width="7.109375" style="25" customWidth="1"/>
    <col min="13593" max="13593" width="8.109375" style="25" customWidth="1"/>
    <col min="13594" max="13594" width="7.88671875" style="25" customWidth="1"/>
    <col min="13595" max="13595" width="7.6640625" style="25" customWidth="1"/>
    <col min="13596" max="13596" width="7.109375" style="25" customWidth="1"/>
    <col min="13597" max="13597" width="7.6640625" style="25" customWidth="1"/>
    <col min="13598" max="13599" width="7.5546875" style="25" customWidth="1"/>
    <col min="13600" max="13600" width="7" style="25" customWidth="1"/>
    <col min="13601" max="13601" width="8.44140625" style="25" customWidth="1"/>
    <col min="13602" max="13602" width="8.6640625" style="25" customWidth="1"/>
    <col min="13603" max="13603" width="9.109375" style="25"/>
    <col min="13604" max="13604" width="10.33203125" style="25" customWidth="1"/>
    <col min="13605" max="13825" width="9.109375" style="25"/>
    <col min="13826" max="13826" width="8.109375" style="25" customWidth="1"/>
    <col min="13827" max="13827" width="7.33203125" style="25" customWidth="1"/>
    <col min="13828" max="13828" width="40.33203125" style="25" customWidth="1"/>
    <col min="13829" max="13829" width="8.88671875" style="25" customWidth="1"/>
    <col min="13830" max="13830" width="9.109375" style="25"/>
    <col min="13831" max="13831" width="8.109375" style="25" customWidth="1"/>
    <col min="13832" max="13832" width="8" style="25" customWidth="1"/>
    <col min="13833" max="13833" width="7.6640625" style="25" customWidth="1"/>
    <col min="13834" max="13834" width="7" style="25" customWidth="1"/>
    <col min="13835" max="13835" width="7.5546875" style="25" customWidth="1"/>
    <col min="13836" max="13836" width="7.44140625" style="25" customWidth="1"/>
    <col min="13837" max="13837" width="7.88671875" style="25" customWidth="1"/>
    <col min="13838" max="13838" width="7.5546875" style="25" customWidth="1"/>
    <col min="13839" max="13839" width="8.44140625" style="25" customWidth="1"/>
    <col min="13840" max="13840" width="7.33203125" style="25" customWidth="1"/>
    <col min="13841" max="13841" width="7.5546875" style="25" customWidth="1"/>
    <col min="13842" max="13842" width="7" style="25" customWidth="1"/>
    <col min="13843" max="13843" width="7.6640625" style="25" customWidth="1"/>
    <col min="13844" max="13844" width="7.44140625" style="25" customWidth="1"/>
    <col min="13845" max="13845" width="8.109375" style="25" customWidth="1"/>
    <col min="13846" max="13846" width="7.5546875" style="25" customWidth="1"/>
    <col min="13847" max="13847" width="8" style="25" customWidth="1"/>
    <col min="13848" max="13848" width="7.109375" style="25" customWidth="1"/>
    <col min="13849" max="13849" width="8.109375" style="25" customWidth="1"/>
    <col min="13850" max="13850" width="7.88671875" style="25" customWidth="1"/>
    <col min="13851" max="13851" width="7.6640625" style="25" customWidth="1"/>
    <col min="13852" max="13852" width="7.109375" style="25" customWidth="1"/>
    <col min="13853" max="13853" width="7.6640625" style="25" customWidth="1"/>
    <col min="13854" max="13855" width="7.5546875" style="25" customWidth="1"/>
    <col min="13856" max="13856" width="7" style="25" customWidth="1"/>
    <col min="13857" max="13857" width="8.44140625" style="25" customWidth="1"/>
    <col min="13858" max="13858" width="8.6640625" style="25" customWidth="1"/>
    <col min="13859" max="13859" width="9.109375" style="25"/>
    <col min="13860" max="13860" width="10.33203125" style="25" customWidth="1"/>
    <col min="13861" max="14081" width="9.109375" style="25"/>
    <col min="14082" max="14082" width="8.109375" style="25" customWidth="1"/>
    <col min="14083" max="14083" width="7.33203125" style="25" customWidth="1"/>
    <col min="14084" max="14084" width="40.33203125" style="25" customWidth="1"/>
    <col min="14085" max="14085" width="8.88671875" style="25" customWidth="1"/>
    <col min="14086" max="14086" width="9.109375" style="25"/>
    <col min="14087" max="14087" width="8.109375" style="25" customWidth="1"/>
    <col min="14088" max="14088" width="8" style="25" customWidth="1"/>
    <col min="14089" max="14089" width="7.6640625" style="25" customWidth="1"/>
    <col min="14090" max="14090" width="7" style="25" customWidth="1"/>
    <col min="14091" max="14091" width="7.5546875" style="25" customWidth="1"/>
    <col min="14092" max="14092" width="7.44140625" style="25" customWidth="1"/>
    <col min="14093" max="14093" width="7.88671875" style="25" customWidth="1"/>
    <col min="14094" max="14094" width="7.5546875" style="25" customWidth="1"/>
    <col min="14095" max="14095" width="8.44140625" style="25" customWidth="1"/>
    <col min="14096" max="14096" width="7.33203125" style="25" customWidth="1"/>
    <col min="14097" max="14097" width="7.5546875" style="25" customWidth="1"/>
    <col min="14098" max="14098" width="7" style="25" customWidth="1"/>
    <col min="14099" max="14099" width="7.6640625" style="25" customWidth="1"/>
    <col min="14100" max="14100" width="7.44140625" style="25" customWidth="1"/>
    <col min="14101" max="14101" width="8.109375" style="25" customWidth="1"/>
    <col min="14102" max="14102" width="7.5546875" style="25" customWidth="1"/>
    <col min="14103" max="14103" width="8" style="25" customWidth="1"/>
    <col min="14104" max="14104" width="7.109375" style="25" customWidth="1"/>
    <col min="14105" max="14105" width="8.109375" style="25" customWidth="1"/>
    <col min="14106" max="14106" width="7.88671875" style="25" customWidth="1"/>
    <col min="14107" max="14107" width="7.6640625" style="25" customWidth="1"/>
    <col min="14108" max="14108" width="7.109375" style="25" customWidth="1"/>
    <col min="14109" max="14109" width="7.6640625" style="25" customWidth="1"/>
    <col min="14110" max="14111" width="7.5546875" style="25" customWidth="1"/>
    <col min="14112" max="14112" width="7" style="25" customWidth="1"/>
    <col min="14113" max="14113" width="8.44140625" style="25" customWidth="1"/>
    <col min="14114" max="14114" width="8.6640625" style="25" customWidth="1"/>
    <col min="14115" max="14115" width="9.109375" style="25"/>
    <col min="14116" max="14116" width="10.33203125" style="25" customWidth="1"/>
    <col min="14117" max="14337" width="9.109375" style="25"/>
    <col min="14338" max="14338" width="8.109375" style="25" customWidth="1"/>
    <col min="14339" max="14339" width="7.33203125" style="25" customWidth="1"/>
    <col min="14340" max="14340" width="40.33203125" style="25" customWidth="1"/>
    <col min="14341" max="14341" width="8.88671875" style="25" customWidth="1"/>
    <col min="14342" max="14342" width="9.109375" style="25"/>
    <col min="14343" max="14343" width="8.109375" style="25" customWidth="1"/>
    <col min="14344" max="14344" width="8" style="25" customWidth="1"/>
    <col min="14345" max="14345" width="7.6640625" style="25" customWidth="1"/>
    <col min="14346" max="14346" width="7" style="25" customWidth="1"/>
    <col min="14347" max="14347" width="7.5546875" style="25" customWidth="1"/>
    <col min="14348" max="14348" width="7.44140625" style="25" customWidth="1"/>
    <col min="14349" max="14349" width="7.88671875" style="25" customWidth="1"/>
    <col min="14350" max="14350" width="7.5546875" style="25" customWidth="1"/>
    <col min="14351" max="14351" width="8.44140625" style="25" customWidth="1"/>
    <col min="14352" max="14352" width="7.33203125" style="25" customWidth="1"/>
    <col min="14353" max="14353" width="7.5546875" style="25" customWidth="1"/>
    <col min="14354" max="14354" width="7" style="25" customWidth="1"/>
    <col min="14355" max="14355" width="7.6640625" style="25" customWidth="1"/>
    <col min="14356" max="14356" width="7.44140625" style="25" customWidth="1"/>
    <col min="14357" max="14357" width="8.109375" style="25" customWidth="1"/>
    <col min="14358" max="14358" width="7.5546875" style="25" customWidth="1"/>
    <col min="14359" max="14359" width="8" style="25" customWidth="1"/>
    <col min="14360" max="14360" width="7.109375" style="25" customWidth="1"/>
    <col min="14361" max="14361" width="8.109375" style="25" customWidth="1"/>
    <col min="14362" max="14362" width="7.88671875" style="25" customWidth="1"/>
    <col min="14363" max="14363" width="7.6640625" style="25" customWidth="1"/>
    <col min="14364" max="14364" width="7.109375" style="25" customWidth="1"/>
    <col min="14365" max="14365" width="7.6640625" style="25" customWidth="1"/>
    <col min="14366" max="14367" width="7.5546875" style="25" customWidth="1"/>
    <col min="14368" max="14368" width="7" style="25" customWidth="1"/>
    <col min="14369" max="14369" width="8.44140625" style="25" customWidth="1"/>
    <col min="14370" max="14370" width="8.6640625" style="25" customWidth="1"/>
    <col min="14371" max="14371" width="9.109375" style="25"/>
    <col min="14372" max="14372" width="10.33203125" style="25" customWidth="1"/>
    <col min="14373" max="14593" width="9.109375" style="25"/>
    <col min="14594" max="14594" width="8.109375" style="25" customWidth="1"/>
    <col min="14595" max="14595" width="7.33203125" style="25" customWidth="1"/>
    <col min="14596" max="14596" width="40.33203125" style="25" customWidth="1"/>
    <col min="14597" max="14597" width="8.88671875" style="25" customWidth="1"/>
    <col min="14598" max="14598" width="9.109375" style="25"/>
    <col min="14599" max="14599" width="8.109375" style="25" customWidth="1"/>
    <col min="14600" max="14600" width="8" style="25" customWidth="1"/>
    <col min="14601" max="14601" width="7.6640625" style="25" customWidth="1"/>
    <col min="14602" max="14602" width="7" style="25" customWidth="1"/>
    <col min="14603" max="14603" width="7.5546875" style="25" customWidth="1"/>
    <col min="14604" max="14604" width="7.44140625" style="25" customWidth="1"/>
    <col min="14605" max="14605" width="7.88671875" style="25" customWidth="1"/>
    <col min="14606" max="14606" width="7.5546875" style="25" customWidth="1"/>
    <col min="14607" max="14607" width="8.44140625" style="25" customWidth="1"/>
    <col min="14608" max="14608" width="7.33203125" style="25" customWidth="1"/>
    <col min="14609" max="14609" width="7.5546875" style="25" customWidth="1"/>
    <col min="14610" max="14610" width="7" style="25" customWidth="1"/>
    <col min="14611" max="14611" width="7.6640625" style="25" customWidth="1"/>
    <col min="14612" max="14612" width="7.44140625" style="25" customWidth="1"/>
    <col min="14613" max="14613" width="8.109375" style="25" customWidth="1"/>
    <col min="14614" max="14614" width="7.5546875" style="25" customWidth="1"/>
    <col min="14615" max="14615" width="8" style="25" customWidth="1"/>
    <col min="14616" max="14616" width="7.109375" style="25" customWidth="1"/>
    <col min="14617" max="14617" width="8.109375" style="25" customWidth="1"/>
    <col min="14618" max="14618" width="7.88671875" style="25" customWidth="1"/>
    <col min="14619" max="14619" width="7.6640625" style="25" customWidth="1"/>
    <col min="14620" max="14620" width="7.109375" style="25" customWidth="1"/>
    <col min="14621" max="14621" width="7.6640625" style="25" customWidth="1"/>
    <col min="14622" max="14623" width="7.5546875" style="25" customWidth="1"/>
    <col min="14624" max="14624" width="7" style="25" customWidth="1"/>
    <col min="14625" max="14625" width="8.44140625" style="25" customWidth="1"/>
    <col min="14626" max="14626" width="8.6640625" style="25" customWidth="1"/>
    <col min="14627" max="14627" width="9.109375" style="25"/>
    <col min="14628" max="14628" width="10.33203125" style="25" customWidth="1"/>
    <col min="14629" max="14849" width="9.109375" style="25"/>
    <col min="14850" max="14850" width="8.109375" style="25" customWidth="1"/>
    <col min="14851" max="14851" width="7.33203125" style="25" customWidth="1"/>
    <col min="14852" max="14852" width="40.33203125" style="25" customWidth="1"/>
    <col min="14853" max="14853" width="8.88671875" style="25" customWidth="1"/>
    <col min="14854" max="14854" width="9.109375" style="25"/>
    <col min="14855" max="14855" width="8.109375" style="25" customWidth="1"/>
    <col min="14856" max="14856" width="8" style="25" customWidth="1"/>
    <col min="14857" max="14857" width="7.6640625" style="25" customWidth="1"/>
    <col min="14858" max="14858" width="7" style="25" customWidth="1"/>
    <col min="14859" max="14859" width="7.5546875" style="25" customWidth="1"/>
    <col min="14860" max="14860" width="7.44140625" style="25" customWidth="1"/>
    <col min="14861" max="14861" width="7.88671875" style="25" customWidth="1"/>
    <col min="14862" max="14862" width="7.5546875" style="25" customWidth="1"/>
    <col min="14863" max="14863" width="8.44140625" style="25" customWidth="1"/>
    <col min="14864" max="14864" width="7.33203125" style="25" customWidth="1"/>
    <col min="14865" max="14865" width="7.5546875" style="25" customWidth="1"/>
    <col min="14866" max="14866" width="7" style="25" customWidth="1"/>
    <col min="14867" max="14867" width="7.6640625" style="25" customWidth="1"/>
    <col min="14868" max="14868" width="7.44140625" style="25" customWidth="1"/>
    <col min="14869" max="14869" width="8.109375" style="25" customWidth="1"/>
    <col min="14870" max="14870" width="7.5546875" style="25" customWidth="1"/>
    <col min="14871" max="14871" width="8" style="25" customWidth="1"/>
    <col min="14872" max="14872" width="7.109375" style="25" customWidth="1"/>
    <col min="14873" max="14873" width="8.109375" style="25" customWidth="1"/>
    <col min="14874" max="14874" width="7.88671875" style="25" customWidth="1"/>
    <col min="14875" max="14875" width="7.6640625" style="25" customWidth="1"/>
    <col min="14876" max="14876" width="7.109375" style="25" customWidth="1"/>
    <col min="14877" max="14877" width="7.6640625" style="25" customWidth="1"/>
    <col min="14878" max="14879" width="7.5546875" style="25" customWidth="1"/>
    <col min="14880" max="14880" width="7" style="25" customWidth="1"/>
    <col min="14881" max="14881" width="8.44140625" style="25" customWidth="1"/>
    <col min="14882" max="14882" width="8.6640625" style="25" customWidth="1"/>
    <col min="14883" max="14883" width="9.109375" style="25"/>
    <col min="14884" max="14884" width="10.33203125" style="25" customWidth="1"/>
    <col min="14885" max="15105" width="9.109375" style="25"/>
    <col min="15106" max="15106" width="8.109375" style="25" customWidth="1"/>
    <col min="15107" max="15107" width="7.33203125" style="25" customWidth="1"/>
    <col min="15108" max="15108" width="40.33203125" style="25" customWidth="1"/>
    <col min="15109" max="15109" width="8.88671875" style="25" customWidth="1"/>
    <col min="15110" max="15110" width="9.109375" style="25"/>
    <col min="15111" max="15111" width="8.109375" style="25" customWidth="1"/>
    <col min="15112" max="15112" width="8" style="25" customWidth="1"/>
    <col min="15113" max="15113" width="7.6640625" style="25" customWidth="1"/>
    <col min="15114" max="15114" width="7" style="25" customWidth="1"/>
    <col min="15115" max="15115" width="7.5546875" style="25" customWidth="1"/>
    <col min="15116" max="15116" width="7.44140625" style="25" customWidth="1"/>
    <col min="15117" max="15117" width="7.88671875" style="25" customWidth="1"/>
    <col min="15118" max="15118" width="7.5546875" style="25" customWidth="1"/>
    <col min="15119" max="15119" width="8.44140625" style="25" customWidth="1"/>
    <col min="15120" max="15120" width="7.33203125" style="25" customWidth="1"/>
    <col min="15121" max="15121" width="7.5546875" style="25" customWidth="1"/>
    <col min="15122" max="15122" width="7" style="25" customWidth="1"/>
    <col min="15123" max="15123" width="7.6640625" style="25" customWidth="1"/>
    <col min="15124" max="15124" width="7.44140625" style="25" customWidth="1"/>
    <col min="15125" max="15125" width="8.109375" style="25" customWidth="1"/>
    <col min="15126" max="15126" width="7.5546875" style="25" customWidth="1"/>
    <col min="15127" max="15127" width="8" style="25" customWidth="1"/>
    <col min="15128" max="15128" width="7.109375" style="25" customWidth="1"/>
    <col min="15129" max="15129" width="8.109375" style="25" customWidth="1"/>
    <col min="15130" max="15130" width="7.88671875" style="25" customWidth="1"/>
    <col min="15131" max="15131" width="7.6640625" style="25" customWidth="1"/>
    <col min="15132" max="15132" width="7.109375" style="25" customWidth="1"/>
    <col min="15133" max="15133" width="7.6640625" style="25" customWidth="1"/>
    <col min="15134" max="15135" width="7.5546875" style="25" customWidth="1"/>
    <col min="15136" max="15136" width="7" style="25" customWidth="1"/>
    <col min="15137" max="15137" width="8.44140625" style="25" customWidth="1"/>
    <col min="15138" max="15138" width="8.6640625" style="25" customWidth="1"/>
    <col min="15139" max="15139" width="9.109375" style="25"/>
    <col min="15140" max="15140" width="10.33203125" style="25" customWidth="1"/>
    <col min="15141" max="15361" width="9.109375" style="25"/>
    <col min="15362" max="15362" width="8.109375" style="25" customWidth="1"/>
    <col min="15363" max="15363" width="7.33203125" style="25" customWidth="1"/>
    <col min="15364" max="15364" width="40.33203125" style="25" customWidth="1"/>
    <col min="15365" max="15365" width="8.88671875" style="25" customWidth="1"/>
    <col min="15366" max="15366" width="9.109375" style="25"/>
    <col min="15367" max="15367" width="8.109375" style="25" customWidth="1"/>
    <col min="15368" max="15368" width="8" style="25" customWidth="1"/>
    <col min="15369" max="15369" width="7.6640625" style="25" customWidth="1"/>
    <col min="15370" max="15370" width="7" style="25" customWidth="1"/>
    <col min="15371" max="15371" width="7.5546875" style="25" customWidth="1"/>
    <col min="15372" max="15372" width="7.44140625" style="25" customWidth="1"/>
    <col min="15373" max="15373" width="7.88671875" style="25" customWidth="1"/>
    <col min="15374" max="15374" width="7.5546875" style="25" customWidth="1"/>
    <col min="15375" max="15375" width="8.44140625" style="25" customWidth="1"/>
    <col min="15376" max="15376" width="7.33203125" style="25" customWidth="1"/>
    <col min="15377" max="15377" width="7.5546875" style="25" customWidth="1"/>
    <col min="15378" max="15378" width="7" style="25" customWidth="1"/>
    <col min="15379" max="15379" width="7.6640625" style="25" customWidth="1"/>
    <col min="15380" max="15380" width="7.44140625" style="25" customWidth="1"/>
    <col min="15381" max="15381" width="8.109375" style="25" customWidth="1"/>
    <col min="15382" max="15382" width="7.5546875" style="25" customWidth="1"/>
    <col min="15383" max="15383" width="8" style="25" customWidth="1"/>
    <col min="15384" max="15384" width="7.109375" style="25" customWidth="1"/>
    <col min="15385" max="15385" width="8.109375" style="25" customWidth="1"/>
    <col min="15386" max="15386" width="7.88671875" style="25" customWidth="1"/>
    <col min="15387" max="15387" width="7.6640625" style="25" customWidth="1"/>
    <col min="15388" max="15388" width="7.109375" style="25" customWidth="1"/>
    <col min="15389" max="15389" width="7.6640625" style="25" customWidth="1"/>
    <col min="15390" max="15391" width="7.5546875" style="25" customWidth="1"/>
    <col min="15392" max="15392" width="7" style="25" customWidth="1"/>
    <col min="15393" max="15393" width="8.44140625" style="25" customWidth="1"/>
    <col min="15394" max="15394" width="8.6640625" style="25" customWidth="1"/>
    <col min="15395" max="15395" width="9.109375" style="25"/>
    <col min="15396" max="15396" width="10.33203125" style="25" customWidth="1"/>
    <col min="15397" max="15617" width="9.109375" style="25"/>
    <col min="15618" max="15618" width="8.109375" style="25" customWidth="1"/>
    <col min="15619" max="15619" width="7.33203125" style="25" customWidth="1"/>
    <col min="15620" max="15620" width="40.33203125" style="25" customWidth="1"/>
    <col min="15621" max="15621" width="8.88671875" style="25" customWidth="1"/>
    <col min="15622" max="15622" width="9.109375" style="25"/>
    <col min="15623" max="15623" width="8.109375" style="25" customWidth="1"/>
    <col min="15624" max="15624" width="8" style="25" customWidth="1"/>
    <col min="15625" max="15625" width="7.6640625" style="25" customWidth="1"/>
    <col min="15626" max="15626" width="7" style="25" customWidth="1"/>
    <col min="15627" max="15627" width="7.5546875" style="25" customWidth="1"/>
    <col min="15628" max="15628" width="7.44140625" style="25" customWidth="1"/>
    <col min="15629" max="15629" width="7.88671875" style="25" customWidth="1"/>
    <col min="15630" max="15630" width="7.5546875" style="25" customWidth="1"/>
    <col min="15631" max="15631" width="8.44140625" style="25" customWidth="1"/>
    <col min="15632" max="15632" width="7.33203125" style="25" customWidth="1"/>
    <col min="15633" max="15633" width="7.5546875" style="25" customWidth="1"/>
    <col min="15634" max="15634" width="7" style="25" customWidth="1"/>
    <col min="15635" max="15635" width="7.6640625" style="25" customWidth="1"/>
    <col min="15636" max="15636" width="7.44140625" style="25" customWidth="1"/>
    <col min="15637" max="15637" width="8.109375" style="25" customWidth="1"/>
    <col min="15638" max="15638" width="7.5546875" style="25" customWidth="1"/>
    <col min="15639" max="15639" width="8" style="25" customWidth="1"/>
    <col min="15640" max="15640" width="7.109375" style="25" customWidth="1"/>
    <col min="15641" max="15641" width="8.109375" style="25" customWidth="1"/>
    <col min="15642" max="15642" width="7.88671875" style="25" customWidth="1"/>
    <col min="15643" max="15643" width="7.6640625" style="25" customWidth="1"/>
    <col min="15644" max="15644" width="7.109375" style="25" customWidth="1"/>
    <col min="15645" max="15645" width="7.6640625" style="25" customWidth="1"/>
    <col min="15646" max="15647" width="7.5546875" style="25" customWidth="1"/>
    <col min="15648" max="15648" width="7" style="25" customWidth="1"/>
    <col min="15649" max="15649" width="8.44140625" style="25" customWidth="1"/>
    <col min="15650" max="15650" width="8.6640625" style="25" customWidth="1"/>
    <col min="15651" max="15651" width="9.109375" style="25"/>
    <col min="15652" max="15652" width="10.33203125" style="25" customWidth="1"/>
    <col min="15653" max="15873" width="9.109375" style="25"/>
    <col min="15874" max="15874" width="8.109375" style="25" customWidth="1"/>
    <col min="15875" max="15875" width="7.33203125" style="25" customWidth="1"/>
    <col min="15876" max="15876" width="40.33203125" style="25" customWidth="1"/>
    <col min="15877" max="15877" width="8.88671875" style="25" customWidth="1"/>
    <col min="15878" max="15878" width="9.109375" style="25"/>
    <col min="15879" max="15879" width="8.109375" style="25" customWidth="1"/>
    <col min="15880" max="15880" width="8" style="25" customWidth="1"/>
    <col min="15881" max="15881" width="7.6640625" style="25" customWidth="1"/>
    <col min="15882" max="15882" width="7" style="25" customWidth="1"/>
    <col min="15883" max="15883" width="7.5546875" style="25" customWidth="1"/>
    <col min="15884" max="15884" width="7.44140625" style="25" customWidth="1"/>
    <col min="15885" max="15885" width="7.88671875" style="25" customWidth="1"/>
    <col min="15886" max="15886" width="7.5546875" style="25" customWidth="1"/>
    <col min="15887" max="15887" width="8.44140625" style="25" customWidth="1"/>
    <col min="15888" max="15888" width="7.33203125" style="25" customWidth="1"/>
    <col min="15889" max="15889" width="7.5546875" style="25" customWidth="1"/>
    <col min="15890" max="15890" width="7" style="25" customWidth="1"/>
    <col min="15891" max="15891" width="7.6640625" style="25" customWidth="1"/>
    <col min="15892" max="15892" width="7.44140625" style="25" customWidth="1"/>
    <col min="15893" max="15893" width="8.109375" style="25" customWidth="1"/>
    <col min="15894" max="15894" width="7.5546875" style="25" customWidth="1"/>
    <col min="15895" max="15895" width="8" style="25" customWidth="1"/>
    <col min="15896" max="15896" width="7.109375" style="25" customWidth="1"/>
    <col min="15897" max="15897" width="8.109375" style="25" customWidth="1"/>
    <col min="15898" max="15898" width="7.88671875" style="25" customWidth="1"/>
    <col min="15899" max="15899" width="7.6640625" style="25" customWidth="1"/>
    <col min="15900" max="15900" width="7.109375" style="25" customWidth="1"/>
    <col min="15901" max="15901" width="7.6640625" style="25" customWidth="1"/>
    <col min="15902" max="15903" width="7.5546875" style="25" customWidth="1"/>
    <col min="15904" max="15904" width="7" style="25" customWidth="1"/>
    <col min="15905" max="15905" width="8.44140625" style="25" customWidth="1"/>
    <col min="15906" max="15906" width="8.6640625" style="25" customWidth="1"/>
    <col min="15907" max="15907" width="9.109375" style="25"/>
    <col min="15908" max="15908" width="10.33203125" style="25" customWidth="1"/>
    <col min="15909" max="16129" width="9.109375" style="25"/>
    <col min="16130" max="16130" width="8.109375" style="25" customWidth="1"/>
    <col min="16131" max="16131" width="7.33203125" style="25" customWidth="1"/>
    <col min="16132" max="16132" width="40.33203125" style="25" customWidth="1"/>
    <col min="16133" max="16133" width="8.88671875" style="25" customWidth="1"/>
    <col min="16134" max="16134" width="9.109375" style="25"/>
    <col min="16135" max="16135" width="8.109375" style="25" customWidth="1"/>
    <col min="16136" max="16136" width="8" style="25" customWidth="1"/>
    <col min="16137" max="16137" width="7.6640625" style="25" customWidth="1"/>
    <col min="16138" max="16138" width="7" style="25" customWidth="1"/>
    <col min="16139" max="16139" width="7.5546875" style="25" customWidth="1"/>
    <col min="16140" max="16140" width="7.44140625" style="25" customWidth="1"/>
    <col min="16141" max="16141" width="7.88671875" style="25" customWidth="1"/>
    <col min="16142" max="16142" width="7.5546875" style="25" customWidth="1"/>
    <col min="16143" max="16143" width="8.44140625" style="25" customWidth="1"/>
    <col min="16144" max="16144" width="7.33203125" style="25" customWidth="1"/>
    <col min="16145" max="16145" width="7.5546875" style="25" customWidth="1"/>
    <col min="16146" max="16146" width="7" style="25" customWidth="1"/>
    <col min="16147" max="16147" width="7.6640625" style="25" customWidth="1"/>
    <col min="16148" max="16148" width="7.44140625" style="25" customWidth="1"/>
    <col min="16149" max="16149" width="8.109375" style="25" customWidth="1"/>
    <col min="16150" max="16150" width="7.5546875" style="25" customWidth="1"/>
    <col min="16151" max="16151" width="8" style="25" customWidth="1"/>
    <col min="16152" max="16152" width="7.109375" style="25" customWidth="1"/>
    <col min="16153" max="16153" width="8.109375" style="25" customWidth="1"/>
    <col min="16154" max="16154" width="7.88671875" style="25" customWidth="1"/>
    <col min="16155" max="16155" width="7.6640625" style="25" customWidth="1"/>
    <col min="16156" max="16156" width="7.109375" style="25" customWidth="1"/>
    <col min="16157" max="16157" width="7.6640625" style="25" customWidth="1"/>
    <col min="16158" max="16159" width="7.5546875" style="25" customWidth="1"/>
    <col min="16160" max="16160" width="7" style="25" customWidth="1"/>
    <col min="16161" max="16161" width="8.44140625" style="25" customWidth="1"/>
    <col min="16162" max="16162" width="8.6640625" style="25" customWidth="1"/>
    <col min="16163" max="16163" width="9.109375" style="25"/>
    <col min="16164" max="16164" width="10.33203125" style="25" customWidth="1"/>
    <col min="16165" max="16384" width="9.109375" style="25"/>
  </cols>
  <sheetData>
    <row r="1" spans="1:36">
      <c r="B1" s="26"/>
      <c r="C1" s="26"/>
      <c r="D1" s="26"/>
      <c r="E1" s="26"/>
      <c r="H1" s="824" t="s">
        <v>293</v>
      </c>
      <c r="I1" s="824"/>
      <c r="M1" s="825"/>
      <c r="N1" s="825"/>
    </row>
    <row r="2" spans="1:36">
      <c r="B2" s="26"/>
      <c r="C2" s="26"/>
      <c r="D2" s="26"/>
      <c r="E2" s="26"/>
    </row>
    <row r="3" spans="1:36" ht="12" customHeight="1">
      <c r="B3" s="777" t="s">
        <v>416</v>
      </c>
      <c r="C3" s="777"/>
      <c r="D3" s="777"/>
      <c r="E3" s="777"/>
      <c r="F3" s="777"/>
      <c r="G3" s="777"/>
      <c r="H3" s="777"/>
      <c r="I3" s="777"/>
      <c r="J3" s="777"/>
      <c r="K3" s="777"/>
    </row>
    <row r="4" spans="1:36" ht="12.6" thickBot="1"/>
    <row r="5" spans="1:36" ht="39" customHeight="1">
      <c r="A5" s="821" t="s">
        <v>294</v>
      </c>
      <c r="B5" s="826"/>
      <c r="C5" s="827"/>
      <c r="D5" s="819" t="s">
        <v>295</v>
      </c>
      <c r="E5" s="823"/>
      <c r="F5" s="819" t="s">
        <v>296</v>
      </c>
      <c r="G5" s="823"/>
      <c r="H5" s="819" t="s">
        <v>297</v>
      </c>
      <c r="I5" s="823"/>
      <c r="J5" s="819" t="s">
        <v>298</v>
      </c>
      <c r="K5" s="823"/>
      <c r="L5" s="819" t="s">
        <v>299</v>
      </c>
      <c r="M5" s="823"/>
      <c r="N5" s="819" t="s">
        <v>300</v>
      </c>
      <c r="O5" s="823"/>
      <c r="P5" s="819" t="s">
        <v>301</v>
      </c>
      <c r="Q5" s="823"/>
      <c r="R5" s="819" t="s">
        <v>302</v>
      </c>
      <c r="S5" s="823"/>
      <c r="T5" s="819" t="s">
        <v>303</v>
      </c>
      <c r="U5" s="823"/>
      <c r="V5" s="819" t="s">
        <v>304</v>
      </c>
      <c r="W5" s="823"/>
      <c r="X5" s="819" t="s">
        <v>418</v>
      </c>
      <c r="Y5" s="823"/>
      <c r="Z5" s="819" t="s">
        <v>305</v>
      </c>
      <c r="AA5" s="823"/>
      <c r="AB5" s="819" t="s">
        <v>306</v>
      </c>
      <c r="AC5" s="823"/>
      <c r="AD5" s="819" t="s">
        <v>307</v>
      </c>
      <c r="AE5" s="820"/>
      <c r="AF5" s="821" t="s">
        <v>562</v>
      </c>
      <c r="AG5" s="822"/>
      <c r="AH5" s="358"/>
    </row>
    <row r="6" spans="1:36" ht="23.4" thickBot="1">
      <c r="A6" s="464"/>
      <c r="B6" s="465"/>
      <c r="C6" s="466" t="s">
        <v>308</v>
      </c>
      <c r="D6" s="467" t="s">
        <v>309</v>
      </c>
      <c r="E6" s="468" t="s">
        <v>310</v>
      </c>
      <c r="F6" s="467" t="s">
        <v>309</v>
      </c>
      <c r="G6" s="468" t="s">
        <v>310</v>
      </c>
      <c r="H6" s="467" t="s">
        <v>309</v>
      </c>
      <c r="I6" s="468" t="s">
        <v>310</v>
      </c>
      <c r="J6" s="467" t="s">
        <v>309</v>
      </c>
      <c r="K6" s="468" t="s">
        <v>310</v>
      </c>
      <c r="L6" s="467" t="s">
        <v>309</v>
      </c>
      <c r="M6" s="468" t="s">
        <v>310</v>
      </c>
      <c r="N6" s="467" t="s">
        <v>309</v>
      </c>
      <c r="O6" s="468" t="s">
        <v>310</v>
      </c>
      <c r="P6" s="467" t="s">
        <v>309</v>
      </c>
      <c r="Q6" s="468" t="s">
        <v>310</v>
      </c>
      <c r="R6" s="467" t="s">
        <v>309</v>
      </c>
      <c r="S6" s="468" t="s">
        <v>310</v>
      </c>
      <c r="T6" s="467" t="s">
        <v>309</v>
      </c>
      <c r="U6" s="468" t="s">
        <v>310</v>
      </c>
      <c r="V6" s="467" t="s">
        <v>309</v>
      </c>
      <c r="W6" s="468" t="s">
        <v>310</v>
      </c>
      <c r="X6" s="467" t="s">
        <v>309</v>
      </c>
      <c r="Y6" s="468" t="s">
        <v>310</v>
      </c>
      <c r="Z6" s="467" t="s">
        <v>309</v>
      </c>
      <c r="AA6" s="468" t="s">
        <v>310</v>
      </c>
      <c r="AB6" s="467" t="s">
        <v>309</v>
      </c>
      <c r="AC6" s="468" t="s">
        <v>310</v>
      </c>
      <c r="AD6" s="467" t="s">
        <v>309</v>
      </c>
      <c r="AE6" s="520" t="s">
        <v>310</v>
      </c>
      <c r="AF6" s="505" t="s">
        <v>309</v>
      </c>
      <c r="AG6" s="506" t="s">
        <v>310</v>
      </c>
      <c r="AH6" s="359"/>
      <c r="AJ6" s="347"/>
    </row>
    <row r="7" spans="1:36" ht="21.75" customHeight="1" thickBot="1">
      <c r="A7" s="469" t="s">
        <v>0</v>
      </c>
      <c r="B7" s="470" t="s">
        <v>311</v>
      </c>
      <c r="C7" s="471" t="s">
        <v>312</v>
      </c>
      <c r="D7" s="472"/>
      <c r="E7" s="472"/>
      <c r="F7" s="472"/>
      <c r="G7" s="553"/>
      <c r="H7" s="472"/>
      <c r="I7" s="472"/>
      <c r="J7" s="472"/>
      <c r="K7" s="553"/>
      <c r="L7" s="472"/>
      <c r="M7" s="472"/>
      <c r="N7" s="472"/>
      <c r="O7" s="553"/>
      <c r="P7" s="472"/>
      <c r="Q7" s="472"/>
      <c r="R7" s="472"/>
      <c r="S7" s="553"/>
      <c r="T7" s="472"/>
      <c r="U7" s="472"/>
      <c r="V7" s="472"/>
      <c r="W7" s="553"/>
      <c r="X7" s="472"/>
      <c r="Y7" s="472"/>
      <c r="Z7" s="472"/>
      <c r="AA7" s="553"/>
      <c r="AB7" s="472"/>
      <c r="AC7" s="472"/>
      <c r="AD7" s="472"/>
      <c r="AE7" s="472"/>
      <c r="AF7" s="507"/>
      <c r="AG7" s="508"/>
      <c r="AH7" s="360"/>
    </row>
    <row r="8" spans="1:36">
      <c r="A8" s="403">
        <v>100</v>
      </c>
      <c r="B8" s="811" t="s">
        <v>313</v>
      </c>
      <c r="C8" s="812"/>
      <c r="D8" s="378">
        <v>10000</v>
      </c>
      <c r="E8" s="378">
        <v>11291</v>
      </c>
      <c r="F8" s="498"/>
      <c r="G8" s="496"/>
      <c r="H8" s="542"/>
      <c r="I8" s="473"/>
      <c r="J8" s="498"/>
      <c r="K8" s="496"/>
      <c r="L8" s="473"/>
      <c r="M8" s="473"/>
      <c r="N8" s="498"/>
      <c r="O8" s="496"/>
      <c r="P8" s="473"/>
      <c r="Q8" s="473"/>
      <c r="R8" s="498"/>
      <c r="S8" s="496"/>
      <c r="T8" s="473"/>
      <c r="U8" s="473"/>
      <c r="V8" s="498"/>
      <c r="W8" s="496"/>
      <c r="X8" s="473"/>
      <c r="Y8" s="473"/>
      <c r="Z8" s="498"/>
      <c r="AA8" s="496"/>
      <c r="AB8" s="473"/>
      <c r="AC8" s="473"/>
      <c r="AD8" s="498"/>
      <c r="AE8" s="521"/>
      <c r="AF8" s="509">
        <f>SUM(D8+F8+H8+J8+L8+N8+P8+R8+T8+V8+X8+Z8+AB8+AD8)</f>
        <v>10000</v>
      </c>
      <c r="AG8" s="453">
        <f>SUM(E8+G8+I8+K8+M8+O8+Q8+S8+U8+W8+Y8+AA8+AC8+AE8)</f>
        <v>11291</v>
      </c>
      <c r="AH8" s="349"/>
    </row>
    <row r="9" spans="1:36" ht="20.25" customHeight="1">
      <c r="A9" s="377"/>
      <c r="B9" s="454">
        <v>103</v>
      </c>
      <c r="C9" s="81" t="s">
        <v>381</v>
      </c>
      <c r="D9" s="378">
        <v>10000</v>
      </c>
      <c r="E9" s="378">
        <v>11291</v>
      </c>
      <c r="F9" s="529"/>
      <c r="G9" s="394"/>
      <c r="H9" s="479"/>
      <c r="I9" s="378"/>
      <c r="J9" s="437"/>
      <c r="K9" s="394"/>
      <c r="L9" s="378"/>
      <c r="M9" s="378"/>
      <c r="N9" s="437"/>
      <c r="O9" s="394"/>
      <c r="P9" s="378"/>
      <c r="Q9" s="378"/>
      <c r="R9" s="437"/>
      <c r="S9" s="394"/>
      <c r="T9" s="378"/>
      <c r="U9" s="378"/>
      <c r="V9" s="437"/>
      <c r="W9" s="394"/>
      <c r="X9" s="378"/>
      <c r="Y9" s="378"/>
      <c r="Z9" s="437"/>
      <c r="AA9" s="394"/>
      <c r="AB9" s="378"/>
      <c r="AC9" s="378"/>
      <c r="AD9" s="437"/>
      <c r="AE9" s="522"/>
      <c r="AF9" s="509">
        <f>SUM(D9+F9+H9+J9+L9+N9+P9+R9+T9+V9+X9+Z9+AB9+AD9)</f>
        <v>10000</v>
      </c>
      <c r="AG9" s="453">
        <f>SUM(E9+G9+I9+K9+M9+O9+Q9+S9+U9+W9+Y9+AA9+AC9+AE9)</f>
        <v>11291</v>
      </c>
      <c r="AH9" s="349"/>
    </row>
    <row r="10" spans="1:36">
      <c r="A10" s="28">
        <v>1300</v>
      </c>
      <c r="B10" s="804" t="s">
        <v>314</v>
      </c>
      <c r="C10" s="805"/>
      <c r="D10" s="474">
        <f t="shared" ref="D10:AG10" si="0">SUM(D11:D14)</f>
        <v>704000</v>
      </c>
      <c r="E10" s="474">
        <f t="shared" si="0"/>
        <v>774962</v>
      </c>
      <c r="F10" s="497">
        <f t="shared" si="0"/>
        <v>0</v>
      </c>
      <c r="G10" s="474">
        <f t="shared" si="0"/>
        <v>0</v>
      </c>
      <c r="H10" s="539">
        <f t="shared" si="0"/>
        <v>0</v>
      </c>
      <c r="I10" s="474">
        <f t="shared" si="0"/>
        <v>0</v>
      </c>
      <c r="J10" s="474">
        <f t="shared" si="0"/>
        <v>0</v>
      </c>
      <c r="K10" s="474">
        <f t="shared" si="0"/>
        <v>0</v>
      </c>
      <c r="L10" s="474">
        <f t="shared" si="0"/>
        <v>0</v>
      </c>
      <c r="M10" s="474">
        <f t="shared" si="0"/>
        <v>0</v>
      </c>
      <c r="N10" s="474">
        <f t="shared" si="0"/>
        <v>0</v>
      </c>
      <c r="O10" s="474">
        <f t="shared" si="0"/>
        <v>0</v>
      </c>
      <c r="P10" s="474">
        <f t="shared" si="0"/>
        <v>0</v>
      </c>
      <c r="Q10" s="474">
        <f t="shared" si="0"/>
        <v>0</v>
      </c>
      <c r="R10" s="474">
        <f t="shared" si="0"/>
        <v>0</v>
      </c>
      <c r="S10" s="474">
        <f t="shared" si="0"/>
        <v>0</v>
      </c>
      <c r="T10" s="474">
        <f t="shared" si="0"/>
        <v>0</v>
      </c>
      <c r="U10" s="474">
        <f t="shared" si="0"/>
        <v>0</v>
      </c>
      <c r="V10" s="474">
        <f t="shared" si="0"/>
        <v>0</v>
      </c>
      <c r="W10" s="474">
        <f t="shared" si="0"/>
        <v>0</v>
      </c>
      <c r="X10" s="474">
        <f t="shared" si="0"/>
        <v>0</v>
      </c>
      <c r="Y10" s="474">
        <f t="shared" si="0"/>
        <v>0</v>
      </c>
      <c r="Z10" s="474">
        <f t="shared" si="0"/>
        <v>0</v>
      </c>
      <c r="AA10" s="474">
        <f t="shared" si="0"/>
        <v>0</v>
      </c>
      <c r="AB10" s="474">
        <f t="shared" si="0"/>
        <v>0</v>
      </c>
      <c r="AC10" s="474">
        <f t="shared" si="0"/>
        <v>0</v>
      </c>
      <c r="AD10" s="474">
        <f t="shared" si="0"/>
        <v>0</v>
      </c>
      <c r="AE10" s="497">
        <f t="shared" si="0"/>
        <v>0</v>
      </c>
      <c r="AF10" s="211">
        <f t="shared" si="0"/>
        <v>704000</v>
      </c>
      <c r="AG10" s="394">
        <f t="shared" si="0"/>
        <v>774962</v>
      </c>
      <c r="AH10" s="357"/>
    </row>
    <row r="11" spans="1:36" ht="18.75" customHeight="1">
      <c r="A11" s="377"/>
      <c r="B11" s="17">
        <v>1301</v>
      </c>
      <c r="C11" s="16" t="s">
        <v>382</v>
      </c>
      <c r="D11" s="378">
        <v>150000</v>
      </c>
      <c r="E11" s="453">
        <v>141174</v>
      </c>
      <c r="F11" s="529"/>
      <c r="G11" s="394"/>
      <c r="H11" s="479"/>
      <c r="I11" s="453"/>
      <c r="J11" s="439"/>
      <c r="K11" s="394"/>
      <c r="L11" s="378"/>
      <c r="M11" s="453"/>
      <c r="N11" s="439"/>
      <c r="O11" s="394"/>
      <c r="P11" s="378"/>
      <c r="Q11" s="453"/>
      <c r="R11" s="439"/>
      <c r="S11" s="394"/>
      <c r="T11" s="378"/>
      <c r="U11" s="453"/>
      <c r="V11" s="439"/>
      <c r="W11" s="394"/>
      <c r="X11" s="378"/>
      <c r="Y11" s="453"/>
      <c r="Z11" s="439"/>
      <c r="AA11" s="394"/>
      <c r="AB11" s="378"/>
      <c r="AC11" s="453"/>
      <c r="AD11" s="439"/>
      <c r="AE11" s="522"/>
      <c r="AF11" s="509">
        <f t="shared" ref="AF11:AG15" si="1">SUM(D11+F11+H11+J11+L11+N11+P11+R11+T11+V11+X11+Z11+AB11+AD11)</f>
        <v>150000</v>
      </c>
      <c r="AG11" s="453">
        <f t="shared" si="1"/>
        <v>141174</v>
      </c>
      <c r="AH11" s="349"/>
    </row>
    <row r="12" spans="1:36" ht="16.5" customHeight="1">
      <c r="A12" s="377"/>
      <c r="B12" s="454">
        <v>1303</v>
      </c>
      <c r="C12" s="475" t="s">
        <v>383</v>
      </c>
      <c r="D12" s="378">
        <v>444000</v>
      </c>
      <c r="E12" s="453">
        <v>497421</v>
      </c>
      <c r="F12" s="529"/>
      <c r="G12" s="394"/>
      <c r="H12" s="479"/>
      <c r="I12" s="453"/>
      <c r="J12" s="439"/>
      <c r="K12" s="394"/>
      <c r="L12" s="378"/>
      <c r="M12" s="453"/>
      <c r="N12" s="439"/>
      <c r="O12" s="394"/>
      <c r="P12" s="378"/>
      <c r="Q12" s="453"/>
      <c r="R12" s="439"/>
      <c r="S12" s="394"/>
      <c r="T12" s="378"/>
      <c r="U12" s="453"/>
      <c r="V12" s="439"/>
      <c r="W12" s="394"/>
      <c r="X12" s="378"/>
      <c r="Y12" s="453"/>
      <c r="Z12" s="439"/>
      <c r="AA12" s="394"/>
      <c r="AB12" s="378"/>
      <c r="AC12" s="453"/>
      <c r="AD12" s="439"/>
      <c r="AE12" s="522"/>
      <c r="AF12" s="509">
        <f t="shared" si="1"/>
        <v>444000</v>
      </c>
      <c r="AG12" s="453">
        <f t="shared" si="1"/>
        <v>497421</v>
      </c>
      <c r="AH12" s="349"/>
    </row>
    <row r="13" spans="1:36" ht="25.5" customHeight="1">
      <c r="A13" s="377"/>
      <c r="B13" s="454">
        <v>1304</v>
      </c>
      <c r="C13" s="475" t="s">
        <v>384</v>
      </c>
      <c r="D13" s="378">
        <v>98000</v>
      </c>
      <c r="E13" s="453">
        <v>121935</v>
      </c>
      <c r="F13" s="529"/>
      <c r="G13" s="394"/>
      <c r="H13" s="479"/>
      <c r="I13" s="453"/>
      <c r="J13" s="439"/>
      <c r="K13" s="394"/>
      <c r="L13" s="378"/>
      <c r="M13" s="453"/>
      <c r="N13" s="439"/>
      <c r="O13" s="394"/>
      <c r="P13" s="378"/>
      <c r="Q13" s="453"/>
      <c r="R13" s="439"/>
      <c r="S13" s="394"/>
      <c r="T13" s="378"/>
      <c r="U13" s="453"/>
      <c r="V13" s="439"/>
      <c r="W13" s="394"/>
      <c r="X13" s="378"/>
      <c r="Y13" s="453"/>
      <c r="Z13" s="439"/>
      <c r="AA13" s="394"/>
      <c r="AB13" s="378"/>
      <c r="AC13" s="453"/>
      <c r="AD13" s="439"/>
      <c r="AE13" s="522"/>
      <c r="AF13" s="509">
        <f t="shared" si="1"/>
        <v>98000</v>
      </c>
      <c r="AG13" s="453">
        <f t="shared" si="1"/>
        <v>121935</v>
      </c>
      <c r="AH13" s="349"/>
    </row>
    <row r="14" spans="1:36" ht="17.25" customHeight="1">
      <c r="A14" s="377"/>
      <c r="B14" s="454">
        <v>1308</v>
      </c>
      <c r="C14" s="475" t="s">
        <v>121</v>
      </c>
      <c r="D14" s="378">
        <v>12000</v>
      </c>
      <c r="E14" s="453">
        <v>14432</v>
      </c>
      <c r="F14" s="529"/>
      <c r="G14" s="394"/>
      <c r="H14" s="479"/>
      <c r="I14" s="453"/>
      <c r="J14" s="439"/>
      <c r="K14" s="394"/>
      <c r="L14" s="378"/>
      <c r="M14" s="453"/>
      <c r="N14" s="439"/>
      <c r="O14" s="394"/>
      <c r="P14" s="378"/>
      <c r="Q14" s="453"/>
      <c r="R14" s="439"/>
      <c r="S14" s="394"/>
      <c r="T14" s="378"/>
      <c r="U14" s="453"/>
      <c r="V14" s="439"/>
      <c r="W14" s="394"/>
      <c r="X14" s="378"/>
      <c r="Y14" s="453"/>
      <c r="Z14" s="439"/>
      <c r="AA14" s="394"/>
      <c r="AB14" s="378"/>
      <c r="AC14" s="453"/>
      <c r="AD14" s="439"/>
      <c r="AE14" s="522"/>
      <c r="AF14" s="509">
        <f t="shared" si="1"/>
        <v>12000</v>
      </c>
      <c r="AG14" s="453">
        <f t="shared" si="1"/>
        <v>14432</v>
      </c>
      <c r="AH14" s="349"/>
    </row>
    <row r="15" spans="1:36">
      <c r="A15" s="28">
        <v>2000</v>
      </c>
      <c r="B15" s="828" t="s">
        <v>123</v>
      </c>
      <c r="C15" s="829"/>
      <c r="D15" s="378">
        <v>400</v>
      </c>
      <c r="E15" s="453">
        <v>0</v>
      </c>
      <c r="F15" s="529"/>
      <c r="G15" s="394"/>
      <c r="H15" s="479"/>
      <c r="I15" s="453"/>
      <c r="J15" s="439"/>
      <c r="K15" s="394"/>
      <c r="L15" s="378"/>
      <c r="M15" s="453"/>
      <c r="N15" s="439"/>
      <c r="O15" s="394"/>
      <c r="P15" s="378"/>
      <c r="Q15" s="453"/>
      <c r="R15" s="439"/>
      <c r="S15" s="394"/>
      <c r="T15" s="378"/>
      <c r="U15" s="453"/>
      <c r="V15" s="439"/>
      <c r="W15" s="394"/>
      <c r="X15" s="378"/>
      <c r="Y15" s="453"/>
      <c r="Z15" s="439"/>
      <c r="AA15" s="394"/>
      <c r="AB15" s="378"/>
      <c r="AC15" s="453"/>
      <c r="AD15" s="439"/>
      <c r="AE15" s="522"/>
      <c r="AF15" s="509">
        <f t="shared" si="1"/>
        <v>400</v>
      </c>
      <c r="AG15" s="453">
        <f t="shared" si="1"/>
        <v>0</v>
      </c>
      <c r="AH15" s="349"/>
    </row>
    <row r="16" spans="1:36">
      <c r="A16" s="28">
        <v>2400</v>
      </c>
      <c r="B16" s="804" t="s">
        <v>315</v>
      </c>
      <c r="C16" s="805"/>
      <c r="D16" s="474">
        <f>SUM(D17:D21)</f>
        <v>740688</v>
      </c>
      <c r="E16" s="474">
        <f>SUM(E17:E21)</f>
        <v>911481</v>
      </c>
      <c r="F16" s="497">
        <f>SUM(F17:F21)</f>
        <v>3396</v>
      </c>
      <c r="G16" s="474">
        <f>SUM(G17:G21)</f>
        <v>3396</v>
      </c>
      <c r="H16" s="539">
        <v>0</v>
      </c>
      <c r="I16" s="474">
        <v>0</v>
      </c>
      <c r="J16" s="474">
        <f t="shared" ref="J16:AB16" si="2">SUM(J17:J21)</f>
        <v>0</v>
      </c>
      <c r="K16" s="474">
        <f t="shared" si="2"/>
        <v>0</v>
      </c>
      <c r="L16" s="474">
        <f t="shared" si="2"/>
        <v>213</v>
      </c>
      <c r="M16" s="474">
        <f t="shared" si="2"/>
        <v>213</v>
      </c>
      <c r="N16" s="474">
        <f t="shared" si="2"/>
        <v>0</v>
      </c>
      <c r="O16" s="474">
        <f t="shared" si="2"/>
        <v>0</v>
      </c>
      <c r="P16" s="474">
        <f t="shared" si="2"/>
        <v>4249</v>
      </c>
      <c r="Q16" s="474">
        <f t="shared" si="2"/>
        <v>4250</v>
      </c>
      <c r="R16" s="474">
        <f t="shared" si="2"/>
        <v>0</v>
      </c>
      <c r="S16" s="474">
        <f t="shared" si="2"/>
        <v>0</v>
      </c>
      <c r="T16" s="474">
        <f t="shared" si="2"/>
        <v>0</v>
      </c>
      <c r="U16" s="474">
        <f t="shared" si="2"/>
        <v>0</v>
      </c>
      <c r="V16" s="474">
        <f t="shared" si="2"/>
        <v>0</v>
      </c>
      <c r="W16" s="474">
        <f t="shared" si="2"/>
        <v>0</v>
      </c>
      <c r="X16" s="474">
        <f t="shared" si="2"/>
        <v>0</v>
      </c>
      <c r="Y16" s="474">
        <f t="shared" si="2"/>
        <v>0</v>
      </c>
      <c r="Z16" s="474">
        <f t="shared" si="2"/>
        <v>8135</v>
      </c>
      <c r="AA16" s="474">
        <f t="shared" si="2"/>
        <v>8126</v>
      </c>
      <c r="AB16" s="474">
        <f t="shared" si="2"/>
        <v>5551</v>
      </c>
      <c r="AC16" s="474">
        <f t="shared" ref="AC16:AG16" si="3">SUM(AC17:AC21)</f>
        <v>6451</v>
      </c>
      <c r="AD16" s="474">
        <f t="shared" si="3"/>
        <v>0</v>
      </c>
      <c r="AE16" s="497">
        <f t="shared" si="3"/>
        <v>0</v>
      </c>
      <c r="AF16" s="211">
        <f t="shared" si="3"/>
        <v>762232</v>
      </c>
      <c r="AG16" s="394">
        <f t="shared" si="3"/>
        <v>933917</v>
      </c>
      <c r="AH16" s="357"/>
    </row>
    <row r="17" spans="1:34" ht="22.5" customHeight="1">
      <c r="A17" s="377"/>
      <c r="B17" s="454">
        <v>2404</v>
      </c>
      <c r="C17" s="81" t="s">
        <v>385</v>
      </c>
      <c r="D17" s="378">
        <v>149888</v>
      </c>
      <c r="E17" s="453">
        <v>166944</v>
      </c>
      <c r="F17" s="529">
        <v>356</v>
      </c>
      <c r="G17" s="394">
        <v>356</v>
      </c>
      <c r="H17" s="479"/>
      <c r="I17" s="453"/>
      <c r="J17" s="439"/>
      <c r="K17" s="394"/>
      <c r="L17" s="378"/>
      <c r="M17" s="453"/>
      <c r="N17" s="439"/>
      <c r="O17" s="394"/>
      <c r="P17" s="378"/>
      <c r="Q17" s="453"/>
      <c r="R17" s="439"/>
      <c r="S17" s="394"/>
      <c r="T17" s="378"/>
      <c r="U17" s="453"/>
      <c r="V17" s="439"/>
      <c r="W17" s="394"/>
      <c r="X17" s="378"/>
      <c r="Y17" s="453"/>
      <c r="Z17" s="439"/>
      <c r="AA17" s="394"/>
      <c r="AB17" s="378"/>
      <c r="AC17" s="453"/>
      <c r="AD17" s="439"/>
      <c r="AE17" s="522"/>
      <c r="AF17" s="509">
        <f t="shared" ref="AF17:AG21" si="4">SUM(D17+F17+H17+J17+L17+N17+P17+R17+T17+V17+X17+Z17+AB17+AD17)</f>
        <v>150244</v>
      </c>
      <c r="AG17" s="453">
        <f t="shared" si="4"/>
        <v>167300</v>
      </c>
      <c r="AH17" s="349"/>
    </row>
    <row r="18" spans="1:34" ht="15.75" customHeight="1">
      <c r="A18" s="377"/>
      <c r="B18" s="454">
        <v>2405</v>
      </c>
      <c r="C18" s="475" t="s">
        <v>386</v>
      </c>
      <c r="D18" s="378">
        <v>70800</v>
      </c>
      <c r="E18" s="453">
        <v>65047</v>
      </c>
      <c r="F18" s="529">
        <v>3040</v>
      </c>
      <c r="G18" s="394">
        <v>3040</v>
      </c>
      <c r="H18" s="479">
        <v>0</v>
      </c>
      <c r="I18" s="453">
        <v>0</v>
      </c>
      <c r="J18" s="439"/>
      <c r="K18" s="394"/>
      <c r="L18" s="378"/>
      <c r="M18" s="453"/>
      <c r="N18" s="439"/>
      <c r="O18" s="394"/>
      <c r="P18" s="378"/>
      <c r="Q18" s="453"/>
      <c r="R18" s="439"/>
      <c r="S18" s="394"/>
      <c r="T18" s="378"/>
      <c r="U18" s="453"/>
      <c r="V18" s="439"/>
      <c r="W18" s="394"/>
      <c r="X18" s="378"/>
      <c r="Y18" s="453"/>
      <c r="Z18" s="439"/>
      <c r="AA18" s="394"/>
      <c r="AB18" s="378">
        <v>5000</v>
      </c>
      <c r="AC18" s="453">
        <v>5900</v>
      </c>
      <c r="AD18" s="439"/>
      <c r="AE18" s="522"/>
      <c r="AF18" s="509">
        <f t="shared" si="4"/>
        <v>78840</v>
      </c>
      <c r="AG18" s="453">
        <f t="shared" si="4"/>
        <v>73987</v>
      </c>
      <c r="AH18" s="349"/>
    </row>
    <row r="19" spans="1:34" ht="18" customHeight="1">
      <c r="A19" s="377"/>
      <c r="B19" s="454">
        <v>2406</v>
      </c>
      <c r="C19" s="475" t="s">
        <v>387</v>
      </c>
      <c r="D19" s="378">
        <v>520000</v>
      </c>
      <c r="E19" s="453">
        <v>678907</v>
      </c>
      <c r="F19" s="529"/>
      <c r="G19" s="394"/>
      <c r="H19" s="479">
        <v>0</v>
      </c>
      <c r="I19" s="453">
        <v>0</v>
      </c>
      <c r="J19" s="439"/>
      <c r="K19" s="394"/>
      <c r="L19" s="378">
        <v>213</v>
      </c>
      <c r="M19" s="453">
        <v>213</v>
      </c>
      <c r="N19" s="439"/>
      <c r="O19" s="394"/>
      <c r="P19" s="378">
        <v>4249</v>
      </c>
      <c r="Q19" s="453">
        <v>4250</v>
      </c>
      <c r="R19" s="439"/>
      <c r="S19" s="394"/>
      <c r="T19" s="378"/>
      <c r="U19" s="453"/>
      <c r="V19" s="439"/>
      <c r="W19" s="394"/>
      <c r="X19" s="378"/>
      <c r="Y19" s="453"/>
      <c r="Z19" s="439">
        <v>8135</v>
      </c>
      <c r="AA19" s="394">
        <v>8126</v>
      </c>
      <c r="AB19" s="378">
        <v>551</v>
      </c>
      <c r="AC19" s="453">
        <v>551</v>
      </c>
      <c r="AD19" s="439"/>
      <c r="AE19" s="522"/>
      <c r="AF19" s="509">
        <f t="shared" si="4"/>
        <v>533148</v>
      </c>
      <c r="AG19" s="453">
        <f t="shared" si="4"/>
        <v>692047</v>
      </c>
      <c r="AH19" s="349"/>
    </row>
    <row r="20" spans="1:34" ht="18" customHeight="1">
      <c r="A20" s="377"/>
      <c r="B20" s="454">
        <v>2408</v>
      </c>
      <c r="C20" s="475" t="s">
        <v>388</v>
      </c>
      <c r="D20" s="378">
        <v>0</v>
      </c>
      <c r="E20" s="453">
        <v>583</v>
      </c>
      <c r="F20" s="529"/>
      <c r="G20" s="394"/>
      <c r="H20" s="479"/>
      <c r="I20" s="453"/>
      <c r="J20" s="439"/>
      <c r="K20" s="394"/>
      <c r="L20" s="378"/>
      <c r="M20" s="453"/>
      <c r="N20" s="439"/>
      <c r="O20" s="394"/>
      <c r="P20" s="378"/>
      <c r="Q20" s="453"/>
      <c r="R20" s="439"/>
      <c r="S20" s="394"/>
      <c r="T20" s="378"/>
      <c r="U20" s="453"/>
      <c r="V20" s="439"/>
      <c r="W20" s="394"/>
      <c r="X20" s="378"/>
      <c r="Y20" s="453"/>
      <c r="Z20" s="439"/>
      <c r="AA20" s="394"/>
      <c r="AB20" s="378"/>
      <c r="AC20" s="453"/>
      <c r="AD20" s="439"/>
      <c r="AE20" s="522"/>
      <c r="AF20" s="509"/>
      <c r="AG20" s="453">
        <f t="shared" si="4"/>
        <v>583</v>
      </c>
      <c r="AH20" s="349"/>
    </row>
    <row r="21" spans="1:34" ht="16.5" customHeight="1">
      <c r="A21" s="377"/>
      <c r="B21" s="454">
        <v>2409</v>
      </c>
      <c r="C21" s="475" t="s">
        <v>130</v>
      </c>
      <c r="D21" s="378">
        <v>0</v>
      </c>
      <c r="E21" s="453">
        <v>0</v>
      </c>
      <c r="F21" s="529"/>
      <c r="G21" s="394"/>
      <c r="H21" s="479"/>
      <c r="I21" s="453"/>
      <c r="J21" s="439"/>
      <c r="K21" s="394"/>
      <c r="L21" s="378"/>
      <c r="M21" s="453"/>
      <c r="N21" s="439"/>
      <c r="O21" s="394"/>
      <c r="P21" s="378"/>
      <c r="Q21" s="453"/>
      <c r="R21" s="439"/>
      <c r="S21" s="394"/>
      <c r="T21" s="378"/>
      <c r="U21" s="453"/>
      <c r="V21" s="439"/>
      <c r="W21" s="394"/>
      <c r="X21" s="378"/>
      <c r="Y21" s="453"/>
      <c r="Z21" s="439"/>
      <c r="AA21" s="394"/>
      <c r="AB21" s="378"/>
      <c r="AC21" s="453"/>
      <c r="AD21" s="439"/>
      <c r="AE21" s="522"/>
      <c r="AF21" s="509">
        <f t="shared" si="4"/>
        <v>0</v>
      </c>
      <c r="AG21" s="453">
        <f t="shared" si="4"/>
        <v>0</v>
      </c>
      <c r="AH21" s="349"/>
    </row>
    <row r="22" spans="1:34">
      <c r="A22" s="28">
        <v>2700</v>
      </c>
      <c r="B22" s="804" t="s">
        <v>316</v>
      </c>
      <c r="C22" s="805"/>
      <c r="D22" s="474">
        <f t="shared" ref="D22:AG22" si="5">SUM(D23:D32)</f>
        <v>568180</v>
      </c>
      <c r="E22" s="474">
        <f t="shared" si="5"/>
        <v>603489</v>
      </c>
      <c r="F22" s="497">
        <f t="shared" si="5"/>
        <v>0</v>
      </c>
      <c r="G22" s="394">
        <f t="shared" si="5"/>
        <v>0</v>
      </c>
      <c r="H22" s="539">
        <f t="shared" si="5"/>
        <v>0</v>
      </c>
      <c r="I22" s="474">
        <f t="shared" si="5"/>
        <v>0</v>
      </c>
      <c r="J22" s="474">
        <f t="shared" si="5"/>
        <v>0</v>
      </c>
      <c r="K22" s="474">
        <f t="shared" si="5"/>
        <v>0</v>
      </c>
      <c r="L22" s="474">
        <f t="shared" si="5"/>
        <v>0</v>
      </c>
      <c r="M22" s="474">
        <f t="shared" si="5"/>
        <v>0</v>
      </c>
      <c r="N22" s="474">
        <f t="shared" si="5"/>
        <v>0</v>
      </c>
      <c r="O22" s="474">
        <f t="shared" si="5"/>
        <v>0</v>
      </c>
      <c r="P22" s="474">
        <f t="shared" si="5"/>
        <v>0</v>
      </c>
      <c r="Q22" s="474">
        <f t="shared" si="5"/>
        <v>0</v>
      </c>
      <c r="R22" s="474">
        <f t="shared" si="5"/>
        <v>0</v>
      </c>
      <c r="S22" s="474">
        <f t="shared" si="5"/>
        <v>0</v>
      </c>
      <c r="T22" s="474">
        <f t="shared" si="5"/>
        <v>0</v>
      </c>
      <c r="U22" s="474">
        <f t="shared" si="5"/>
        <v>0</v>
      </c>
      <c r="V22" s="474">
        <f t="shared" si="5"/>
        <v>0</v>
      </c>
      <c r="W22" s="474">
        <f t="shared" si="5"/>
        <v>0</v>
      </c>
      <c r="X22" s="474">
        <f t="shared" si="5"/>
        <v>0</v>
      </c>
      <c r="Y22" s="474">
        <f t="shared" si="5"/>
        <v>0</v>
      </c>
      <c r="Z22" s="474">
        <f t="shared" si="5"/>
        <v>0</v>
      </c>
      <c r="AA22" s="474">
        <f t="shared" si="5"/>
        <v>0</v>
      </c>
      <c r="AB22" s="474">
        <v>0</v>
      </c>
      <c r="AC22" s="474">
        <f t="shared" si="5"/>
        <v>0</v>
      </c>
      <c r="AD22" s="474">
        <f t="shared" si="5"/>
        <v>0</v>
      </c>
      <c r="AE22" s="497">
        <f t="shared" si="5"/>
        <v>0</v>
      </c>
      <c r="AF22" s="211">
        <f t="shared" si="5"/>
        <v>568180</v>
      </c>
      <c r="AG22" s="394">
        <f t="shared" si="5"/>
        <v>603489</v>
      </c>
      <c r="AH22" s="357"/>
    </row>
    <row r="23" spans="1:34" ht="18.75" customHeight="1">
      <c r="A23" s="377"/>
      <c r="B23" s="17">
        <v>2701</v>
      </c>
      <c r="C23" s="16" t="s">
        <v>389</v>
      </c>
      <c r="D23" s="378">
        <v>17075</v>
      </c>
      <c r="E23" s="453">
        <v>18787</v>
      </c>
      <c r="F23" s="529"/>
      <c r="G23" s="394"/>
      <c r="H23" s="479"/>
      <c r="I23" s="453"/>
      <c r="J23" s="439"/>
      <c r="K23" s="394"/>
      <c r="L23" s="378"/>
      <c r="M23" s="453"/>
      <c r="N23" s="439"/>
      <c r="O23" s="394"/>
      <c r="P23" s="378"/>
      <c r="Q23" s="453"/>
      <c r="R23" s="439"/>
      <c r="S23" s="394"/>
      <c r="T23" s="378"/>
      <c r="U23" s="453"/>
      <c r="V23" s="439"/>
      <c r="W23" s="394"/>
      <c r="X23" s="378"/>
      <c r="Y23" s="453"/>
      <c r="Z23" s="439"/>
      <c r="AA23" s="394"/>
      <c r="AB23" s="378"/>
      <c r="AC23" s="453"/>
      <c r="AD23" s="439"/>
      <c r="AE23" s="522"/>
      <c r="AF23" s="509">
        <f t="shared" ref="AF23:AG35" si="6">SUM(D23+F23+H23+J23+L23+N23+P23+R23+T23+V23+X23+Z23+AB23+AD23)</f>
        <v>17075</v>
      </c>
      <c r="AG23" s="453">
        <f t="shared" si="6"/>
        <v>18787</v>
      </c>
      <c r="AH23" s="349"/>
    </row>
    <row r="24" spans="1:34" ht="30.75" customHeight="1">
      <c r="A24" s="476"/>
      <c r="B24" s="454">
        <v>2704</v>
      </c>
      <c r="C24" s="81" t="s">
        <v>390</v>
      </c>
      <c r="D24" s="378">
        <v>34000</v>
      </c>
      <c r="E24" s="453">
        <v>41450</v>
      </c>
      <c r="F24" s="529"/>
      <c r="G24" s="394"/>
      <c r="H24" s="479"/>
      <c r="I24" s="453"/>
      <c r="J24" s="439"/>
      <c r="K24" s="394"/>
      <c r="L24" s="378"/>
      <c r="M24" s="453"/>
      <c r="N24" s="439"/>
      <c r="O24" s="394"/>
      <c r="P24" s="378"/>
      <c r="Q24" s="453"/>
      <c r="R24" s="439"/>
      <c r="S24" s="394"/>
      <c r="T24" s="378"/>
      <c r="U24" s="453"/>
      <c r="V24" s="439"/>
      <c r="W24" s="394"/>
      <c r="X24" s="378"/>
      <c r="Y24" s="453"/>
      <c r="Z24" s="439"/>
      <c r="AA24" s="394"/>
      <c r="AB24" s="378"/>
      <c r="AC24" s="453"/>
      <c r="AD24" s="439"/>
      <c r="AE24" s="522"/>
      <c r="AF24" s="509">
        <f t="shared" si="6"/>
        <v>34000</v>
      </c>
      <c r="AG24" s="453">
        <f t="shared" si="6"/>
        <v>41450</v>
      </c>
      <c r="AH24" s="349"/>
    </row>
    <row r="25" spans="1:34" ht="24" customHeight="1">
      <c r="A25" s="377"/>
      <c r="B25" s="454" t="s">
        <v>139</v>
      </c>
      <c r="C25" s="81" t="s">
        <v>391</v>
      </c>
      <c r="D25" s="378">
        <v>26450</v>
      </c>
      <c r="E25" s="453">
        <v>27332</v>
      </c>
      <c r="F25" s="529"/>
      <c r="G25" s="394"/>
      <c r="H25" s="479"/>
      <c r="I25" s="453"/>
      <c r="J25" s="439"/>
      <c r="K25" s="394"/>
      <c r="L25" s="378"/>
      <c r="M25" s="453"/>
      <c r="N25" s="439"/>
      <c r="O25" s="394"/>
      <c r="P25" s="378"/>
      <c r="Q25" s="453"/>
      <c r="R25" s="439"/>
      <c r="S25" s="394"/>
      <c r="T25" s="378"/>
      <c r="U25" s="453"/>
      <c r="V25" s="439"/>
      <c r="W25" s="394"/>
      <c r="X25" s="378"/>
      <c r="Y25" s="453"/>
      <c r="Z25" s="439"/>
      <c r="AA25" s="394"/>
      <c r="AB25" s="378"/>
      <c r="AC25" s="453"/>
      <c r="AD25" s="439"/>
      <c r="AE25" s="522"/>
      <c r="AF25" s="509">
        <f t="shared" si="6"/>
        <v>26450</v>
      </c>
      <c r="AG25" s="453">
        <f t="shared" si="6"/>
        <v>27332</v>
      </c>
      <c r="AH25" s="349"/>
    </row>
    <row r="26" spans="1:34" ht="18" customHeight="1">
      <c r="A26" s="451"/>
      <c r="B26" s="454">
        <v>2706</v>
      </c>
      <c r="C26" s="81" t="s">
        <v>392</v>
      </c>
      <c r="D26" s="378">
        <v>0</v>
      </c>
      <c r="E26" s="453">
        <v>0</v>
      </c>
      <c r="F26" s="529"/>
      <c r="G26" s="394"/>
      <c r="H26" s="479"/>
      <c r="I26" s="453"/>
      <c r="J26" s="439"/>
      <c r="K26" s="394"/>
      <c r="L26" s="378"/>
      <c r="M26" s="453"/>
      <c r="N26" s="439"/>
      <c r="O26" s="394"/>
      <c r="P26" s="378"/>
      <c r="Q26" s="453"/>
      <c r="R26" s="439"/>
      <c r="S26" s="394"/>
      <c r="T26" s="378"/>
      <c r="U26" s="453"/>
      <c r="V26" s="439"/>
      <c r="W26" s="394"/>
      <c r="X26" s="378"/>
      <c r="Y26" s="453"/>
      <c r="Z26" s="439"/>
      <c r="AA26" s="394"/>
      <c r="AB26" s="378"/>
      <c r="AC26" s="453"/>
      <c r="AD26" s="439"/>
      <c r="AE26" s="522"/>
      <c r="AF26" s="509">
        <f t="shared" si="6"/>
        <v>0</v>
      </c>
      <c r="AG26" s="453">
        <f t="shared" si="6"/>
        <v>0</v>
      </c>
      <c r="AH26" s="349"/>
    </row>
    <row r="27" spans="1:34" ht="14.25" customHeight="1">
      <c r="A27" s="377"/>
      <c r="B27" s="454" t="s">
        <v>143</v>
      </c>
      <c r="C27" s="81" t="s">
        <v>393</v>
      </c>
      <c r="D27" s="378">
        <v>409255</v>
      </c>
      <c r="E27" s="453">
        <v>435094</v>
      </c>
      <c r="F27" s="529"/>
      <c r="G27" s="394"/>
      <c r="H27" s="479"/>
      <c r="I27" s="453"/>
      <c r="J27" s="439"/>
      <c r="K27" s="394"/>
      <c r="L27" s="378"/>
      <c r="M27" s="453"/>
      <c r="N27" s="439"/>
      <c r="O27" s="394"/>
      <c r="P27" s="378"/>
      <c r="Q27" s="453"/>
      <c r="R27" s="439"/>
      <c r="S27" s="394"/>
      <c r="T27" s="378"/>
      <c r="U27" s="453"/>
      <c r="V27" s="439"/>
      <c r="W27" s="394"/>
      <c r="X27" s="378"/>
      <c r="Y27" s="453"/>
      <c r="Z27" s="439"/>
      <c r="AA27" s="394"/>
      <c r="AB27" s="378"/>
      <c r="AC27" s="453"/>
      <c r="AD27" s="439"/>
      <c r="AE27" s="522"/>
      <c r="AF27" s="509">
        <f t="shared" si="6"/>
        <v>409255</v>
      </c>
      <c r="AG27" s="453">
        <f t="shared" si="6"/>
        <v>435094</v>
      </c>
      <c r="AH27" s="349"/>
    </row>
    <row r="28" spans="1:34" ht="15.75" customHeight="1">
      <c r="A28" s="377"/>
      <c r="B28" s="454" t="s">
        <v>145</v>
      </c>
      <c r="C28" s="81" t="s">
        <v>394</v>
      </c>
      <c r="D28" s="378">
        <v>30000</v>
      </c>
      <c r="E28" s="453">
        <v>34692</v>
      </c>
      <c r="F28" s="529"/>
      <c r="G28" s="394"/>
      <c r="H28" s="479"/>
      <c r="I28" s="453"/>
      <c r="J28" s="439"/>
      <c r="K28" s="394"/>
      <c r="L28" s="378"/>
      <c r="M28" s="453"/>
      <c r="N28" s="439"/>
      <c r="O28" s="394"/>
      <c r="P28" s="378"/>
      <c r="Q28" s="453"/>
      <c r="R28" s="439"/>
      <c r="S28" s="394"/>
      <c r="T28" s="378"/>
      <c r="U28" s="453"/>
      <c r="V28" s="439"/>
      <c r="W28" s="394"/>
      <c r="X28" s="378"/>
      <c r="Y28" s="453"/>
      <c r="Z28" s="439"/>
      <c r="AA28" s="394"/>
      <c r="AB28" s="378"/>
      <c r="AC28" s="453"/>
      <c r="AD28" s="439"/>
      <c r="AE28" s="522"/>
      <c r="AF28" s="509">
        <f t="shared" si="6"/>
        <v>30000</v>
      </c>
      <c r="AG28" s="453">
        <f t="shared" si="6"/>
        <v>34692</v>
      </c>
      <c r="AH28" s="349"/>
    </row>
    <row r="29" spans="1:34" ht="16.5" customHeight="1">
      <c r="A29" s="377"/>
      <c r="B29" s="454" t="s">
        <v>147</v>
      </c>
      <c r="C29" s="81" t="s">
        <v>395</v>
      </c>
      <c r="D29" s="378">
        <v>42000</v>
      </c>
      <c r="E29" s="453">
        <v>38445</v>
      </c>
      <c r="F29" s="529"/>
      <c r="G29" s="394"/>
      <c r="H29" s="479"/>
      <c r="I29" s="453"/>
      <c r="J29" s="439"/>
      <c r="K29" s="394"/>
      <c r="L29" s="378"/>
      <c r="M29" s="453"/>
      <c r="N29" s="439"/>
      <c r="O29" s="394"/>
      <c r="P29" s="378"/>
      <c r="Q29" s="453"/>
      <c r="R29" s="439"/>
      <c r="S29" s="394"/>
      <c r="T29" s="378"/>
      <c r="U29" s="453"/>
      <c r="V29" s="439"/>
      <c r="W29" s="394"/>
      <c r="X29" s="378"/>
      <c r="Y29" s="453"/>
      <c r="Z29" s="439"/>
      <c r="AA29" s="394"/>
      <c r="AB29" s="378"/>
      <c r="AC29" s="453"/>
      <c r="AD29" s="439"/>
      <c r="AE29" s="522"/>
      <c r="AF29" s="509">
        <f t="shared" si="6"/>
        <v>42000</v>
      </c>
      <c r="AG29" s="453">
        <f t="shared" si="6"/>
        <v>38445</v>
      </c>
      <c r="AH29" s="349"/>
    </row>
    <row r="30" spans="1:34" ht="15.75" customHeight="1">
      <c r="A30" s="377"/>
      <c r="B30" s="454" t="s">
        <v>149</v>
      </c>
      <c r="C30" s="81" t="s">
        <v>396</v>
      </c>
      <c r="D30" s="378"/>
      <c r="E30" s="453"/>
      <c r="F30" s="529"/>
      <c r="G30" s="394"/>
      <c r="H30" s="479"/>
      <c r="I30" s="453"/>
      <c r="J30" s="439"/>
      <c r="K30" s="394"/>
      <c r="L30" s="378"/>
      <c r="M30" s="453"/>
      <c r="N30" s="439"/>
      <c r="O30" s="394"/>
      <c r="P30" s="378"/>
      <c r="Q30" s="453"/>
      <c r="R30" s="439"/>
      <c r="S30" s="394"/>
      <c r="T30" s="378"/>
      <c r="U30" s="453"/>
      <c r="V30" s="439"/>
      <c r="W30" s="394"/>
      <c r="X30" s="378"/>
      <c r="Y30" s="453"/>
      <c r="Z30" s="439"/>
      <c r="AA30" s="394"/>
      <c r="AB30" s="378"/>
      <c r="AC30" s="453"/>
      <c r="AD30" s="439"/>
      <c r="AE30" s="522"/>
      <c r="AF30" s="509">
        <f t="shared" si="6"/>
        <v>0</v>
      </c>
      <c r="AG30" s="453">
        <f t="shared" si="6"/>
        <v>0</v>
      </c>
      <c r="AH30" s="349"/>
    </row>
    <row r="31" spans="1:34" ht="15.75" customHeight="1">
      <c r="A31" s="377"/>
      <c r="B31" s="454" t="s">
        <v>151</v>
      </c>
      <c r="C31" s="81" t="s">
        <v>397</v>
      </c>
      <c r="D31" s="378">
        <v>400</v>
      </c>
      <c r="E31" s="453">
        <v>465</v>
      </c>
      <c r="F31" s="529"/>
      <c r="G31" s="394"/>
      <c r="H31" s="479"/>
      <c r="I31" s="453"/>
      <c r="J31" s="439"/>
      <c r="K31" s="394"/>
      <c r="L31" s="378"/>
      <c r="M31" s="453"/>
      <c r="N31" s="439"/>
      <c r="O31" s="394"/>
      <c r="P31" s="378"/>
      <c r="Q31" s="453"/>
      <c r="R31" s="439"/>
      <c r="S31" s="394"/>
      <c r="T31" s="378"/>
      <c r="U31" s="453"/>
      <c r="V31" s="439"/>
      <c r="W31" s="394"/>
      <c r="X31" s="378"/>
      <c r="Y31" s="453"/>
      <c r="Z31" s="439"/>
      <c r="AA31" s="394"/>
      <c r="AB31" s="378"/>
      <c r="AC31" s="453"/>
      <c r="AD31" s="439"/>
      <c r="AE31" s="522"/>
      <c r="AF31" s="509">
        <f t="shared" si="6"/>
        <v>400</v>
      </c>
      <c r="AG31" s="453">
        <f t="shared" si="6"/>
        <v>465</v>
      </c>
      <c r="AH31" s="349"/>
    </row>
    <row r="32" spans="1:34" ht="18" customHeight="1">
      <c r="A32" s="377"/>
      <c r="B32" s="460" t="s">
        <v>153</v>
      </c>
      <c r="C32" s="477" t="s">
        <v>398</v>
      </c>
      <c r="D32" s="378">
        <v>9000</v>
      </c>
      <c r="E32" s="453">
        <v>7224</v>
      </c>
      <c r="F32" s="529"/>
      <c r="G32" s="453"/>
      <c r="H32" s="479"/>
      <c r="I32" s="453"/>
      <c r="J32" s="453"/>
      <c r="K32" s="453"/>
      <c r="L32" s="378"/>
      <c r="M32" s="453"/>
      <c r="N32" s="453"/>
      <c r="O32" s="453"/>
      <c r="P32" s="378"/>
      <c r="Q32" s="453"/>
      <c r="R32" s="453"/>
      <c r="S32" s="453"/>
      <c r="T32" s="378"/>
      <c r="U32" s="453"/>
      <c r="V32" s="453"/>
      <c r="W32" s="453"/>
      <c r="X32" s="378"/>
      <c r="Y32" s="453"/>
      <c r="Z32" s="453"/>
      <c r="AA32" s="453"/>
      <c r="AB32" s="378"/>
      <c r="AC32" s="453"/>
      <c r="AD32" s="453"/>
      <c r="AE32" s="439"/>
      <c r="AF32" s="509">
        <f t="shared" si="6"/>
        <v>9000</v>
      </c>
      <c r="AG32" s="453">
        <f t="shared" si="6"/>
        <v>7224</v>
      </c>
      <c r="AH32" s="349"/>
    </row>
    <row r="33" spans="1:34">
      <c r="A33" s="28">
        <v>2800</v>
      </c>
      <c r="B33" s="799" t="s">
        <v>317</v>
      </c>
      <c r="C33" s="800"/>
      <c r="D33" s="474">
        <f t="shared" ref="D33:E33" si="7">SUM(D34:D35)</f>
        <v>65000</v>
      </c>
      <c r="E33" s="474">
        <f t="shared" si="7"/>
        <v>98854</v>
      </c>
      <c r="F33" s="497"/>
      <c r="G33" s="394"/>
      <c r="H33" s="539"/>
      <c r="I33" s="394"/>
      <c r="J33" s="394"/>
      <c r="K33" s="394"/>
      <c r="L33" s="474"/>
      <c r="M33" s="394"/>
      <c r="N33" s="394"/>
      <c r="O33" s="394"/>
      <c r="P33" s="474"/>
      <c r="Q33" s="394"/>
      <c r="R33" s="394"/>
      <c r="S33" s="394"/>
      <c r="T33" s="474"/>
      <c r="U33" s="394"/>
      <c r="V33" s="394"/>
      <c r="W33" s="394"/>
      <c r="X33" s="474"/>
      <c r="Y33" s="394"/>
      <c r="Z33" s="394"/>
      <c r="AA33" s="394"/>
      <c r="AB33" s="474"/>
      <c r="AC33" s="394"/>
      <c r="AD33" s="394"/>
      <c r="AE33" s="522"/>
      <c r="AF33" s="509">
        <f t="shared" si="6"/>
        <v>65000</v>
      </c>
      <c r="AG33" s="453">
        <f t="shared" si="6"/>
        <v>98854</v>
      </c>
      <c r="AH33" s="349"/>
    </row>
    <row r="34" spans="1:34" ht="22.5" customHeight="1">
      <c r="A34" s="377"/>
      <c r="B34" s="460">
        <v>2802</v>
      </c>
      <c r="C34" s="478" t="s">
        <v>399</v>
      </c>
      <c r="D34" s="378">
        <v>5000</v>
      </c>
      <c r="E34" s="453">
        <v>42063</v>
      </c>
      <c r="F34" s="529"/>
      <c r="G34" s="453"/>
      <c r="H34" s="479"/>
      <c r="I34" s="453"/>
      <c r="J34" s="453"/>
      <c r="K34" s="453"/>
      <c r="L34" s="378"/>
      <c r="M34" s="453"/>
      <c r="N34" s="453"/>
      <c r="O34" s="453"/>
      <c r="P34" s="378"/>
      <c r="Q34" s="453"/>
      <c r="R34" s="453"/>
      <c r="S34" s="453"/>
      <c r="T34" s="378"/>
      <c r="U34" s="453"/>
      <c r="V34" s="453"/>
      <c r="W34" s="453"/>
      <c r="X34" s="378"/>
      <c r="Y34" s="453"/>
      <c r="Z34" s="453"/>
      <c r="AA34" s="453"/>
      <c r="AB34" s="378"/>
      <c r="AC34" s="453"/>
      <c r="AD34" s="453"/>
      <c r="AE34" s="439"/>
      <c r="AF34" s="509">
        <f t="shared" si="6"/>
        <v>5000</v>
      </c>
      <c r="AG34" s="453">
        <f t="shared" si="6"/>
        <v>42063</v>
      </c>
      <c r="AH34" s="349"/>
    </row>
    <row r="35" spans="1:34" ht="22.5" customHeight="1">
      <c r="A35" s="377"/>
      <c r="B35" s="460">
        <v>2809</v>
      </c>
      <c r="C35" s="478" t="s">
        <v>318</v>
      </c>
      <c r="D35" s="378">
        <v>60000</v>
      </c>
      <c r="E35" s="479">
        <v>56791</v>
      </c>
      <c r="F35" s="529"/>
      <c r="G35" s="453"/>
      <c r="H35" s="479"/>
      <c r="I35" s="479"/>
      <c r="J35" s="479"/>
      <c r="K35" s="479"/>
      <c r="L35" s="378"/>
      <c r="M35" s="479"/>
      <c r="N35" s="479"/>
      <c r="O35" s="479"/>
      <c r="P35" s="378"/>
      <c r="Q35" s="479"/>
      <c r="R35" s="479"/>
      <c r="S35" s="479"/>
      <c r="T35" s="378"/>
      <c r="U35" s="479"/>
      <c r="V35" s="479"/>
      <c r="W35" s="479"/>
      <c r="X35" s="378"/>
      <c r="Y35" s="479"/>
      <c r="Z35" s="479"/>
      <c r="AA35" s="479"/>
      <c r="AB35" s="378"/>
      <c r="AC35" s="479"/>
      <c r="AD35" s="479"/>
      <c r="AE35" s="437"/>
      <c r="AF35" s="509">
        <f t="shared" si="6"/>
        <v>60000</v>
      </c>
      <c r="AG35" s="453">
        <f t="shared" si="6"/>
        <v>56791</v>
      </c>
      <c r="AH35" s="349"/>
    </row>
    <row r="36" spans="1:34">
      <c r="A36" s="28">
        <v>3600</v>
      </c>
      <c r="B36" s="799" t="s">
        <v>319</v>
      </c>
      <c r="C36" s="800"/>
      <c r="D36" s="474">
        <f t="shared" ref="D36:AG36" si="8">SUM(D37:D38)</f>
        <v>16772</v>
      </c>
      <c r="E36" s="474">
        <f t="shared" si="8"/>
        <v>13408</v>
      </c>
      <c r="F36" s="497">
        <f t="shared" si="8"/>
        <v>0</v>
      </c>
      <c r="G36" s="394">
        <f t="shared" si="8"/>
        <v>0</v>
      </c>
      <c r="H36" s="539"/>
      <c r="I36" s="474"/>
      <c r="J36" s="474"/>
      <c r="K36" s="474"/>
      <c r="L36" s="474">
        <f t="shared" si="8"/>
        <v>0</v>
      </c>
      <c r="M36" s="474">
        <f t="shared" si="8"/>
        <v>0</v>
      </c>
      <c r="N36" s="474">
        <f t="shared" si="8"/>
        <v>0</v>
      </c>
      <c r="O36" s="474">
        <f t="shared" si="8"/>
        <v>0</v>
      </c>
      <c r="P36" s="474">
        <f t="shared" si="8"/>
        <v>0</v>
      </c>
      <c r="Q36" s="474">
        <f t="shared" si="8"/>
        <v>0</v>
      </c>
      <c r="R36" s="474">
        <f t="shared" si="8"/>
        <v>0</v>
      </c>
      <c r="S36" s="474">
        <f t="shared" si="8"/>
        <v>0</v>
      </c>
      <c r="T36" s="474">
        <f t="shared" si="8"/>
        <v>0</v>
      </c>
      <c r="U36" s="474">
        <f t="shared" si="8"/>
        <v>0</v>
      </c>
      <c r="V36" s="474"/>
      <c r="W36" s="474"/>
      <c r="X36" s="474">
        <f t="shared" si="8"/>
        <v>0</v>
      </c>
      <c r="Y36" s="474">
        <f t="shared" si="8"/>
        <v>0</v>
      </c>
      <c r="Z36" s="474">
        <f t="shared" si="8"/>
        <v>0</v>
      </c>
      <c r="AA36" s="474">
        <f t="shared" si="8"/>
        <v>0</v>
      </c>
      <c r="AB36" s="474">
        <f t="shared" si="8"/>
        <v>0</v>
      </c>
      <c r="AC36" s="474">
        <f t="shared" si="8"/>
        <v>0</v>
      </c>
      <c r="AD36" s="474">
        <f t="shared" si="8"/>
        <v>0</v>
      </c>
      <c r="AE36" s="497">
        <f t="shared" si="8"/>
        <v>0</v>
      </c>
      <c r="AF36" s="211">
        <f t="shared" si="8"/>
        <v>16772</v>
      </c>
      <c r="AG36" s="394">
        <f t="shared" si="8"/>
        <v>13408</v>
      </c>
      <c r="AH36" s="357"/>
    </row>
    <row r="37" spans="1:34" ht="20.25" customHeight="1">
      <c r="A37" s="377"/>
      <c r="B37" s="456" t="s">
        <v>411</v>
      </c>
      <c r="C37" s="81" t="s">
        <v>412</v>
      </c>
      <c r="D37" s="378">
        <v>0</v>
      </c>
      <c r="E37" s="453">
        <v>833</v>
      </c>
      <c r="F37" s="529"/>
      <c r="G37" s="453"/>
      <c r="H37" s="479"/>
      <c r="I37" s="453"/>
      <c r="J37" s="453"/>
      <c r="K37" s="453"/>
      <c r="L37" s="378"/>
      <c r="M37" s="453"/>
      <c r="N37" s="453"/>
      <c r="O37" s="453"/>
      <c r="P37" s="378"/>
      <c r="Q37" s="453"/>
      <c r="R37" s="453"/>
      <c r="S37" s="453"/>
      <c r="T37" s="378"/>
      <c r="U37" s="453"/>
      <c r="V37" s="453"/>
      <c r="W37" s="453"/>
      <c r="X37" s="378"/>
      <c r="Y37" s="453"/>
      <c r="Z37" s="453"/>
      <c r="AA37" s="453"/>
      <c r="AB37" s="378"/>
      <c r="AC37" s="453"/>
      <c r="AD37" s="453"/>
      <c r="AE37" s="439"/>
      <c r="AF37" s="509">
        <f t="shared" ref="AF37:AG40" si="9">SUM(D37+F37+H37+J37+L37+N37+P37+R37+T37+V37+X37+Z37+AB37+AD37)</f>
        <v>0</v>
      </c>
      <c r="AG37" s="453">
        <f t="shared" si="9"/>
        <v>833</v>
      </c>
      <c r="AH37" s="349"/>
    </row>
    <row r="38" spans="1:34" ht="15.75" customHeight="1">
      <c r="A38" s="377"/>
      <c r="B38" s="454">
        <v>3619</v>
      </c>
      <c r="C38" s="477" t="s">
        <v>400</v>
      </c>
      <c r="D38" s="378">
        <v>16772</v>
      </c>
      <c r="E38" s="453">
        <v>12575</v>
      </c>
      <c r="F38" s="529"/>
      <c r="G38" s="453"/>
      <c r="H38" s="479"/>
      <c r="I38" s="453"/>
      <c r="J38" s="453"/>
      <c r="K38" s="453"/>
      <c r="L38" s="378"/>
      <c r="M38" s="453"/>
      <c r="N38" s="453"/>
      <c r="O38" s="453"/>
      <c r="P38" s="378"/>
      <c r="Q38" s="453"/>
      <c r="R38" s="453"/>
      <c r="S38" s="453"/>
      <c r="T38" s="378"/>
      <c r="U38" s="453"/>
      <c r="V38" s="453"/>
      <c r="W38" s="453"/>
      <c r="X38" s="378"/>
      <c r="Y38" s="453"/>
      <c r="Z38" s="453"/>
      <c r="AA38" s="453"/>
      <c r="AB38" s="378"/>
      <c r="AC38" s="453"/>
      <c r="AD38" s="453"/>
      <c r="AE38" s="439"/>
      <c r="AF38" s="509">
        <f t="shared" si="9"/>
        <v>16772</v>
      </c>
      <c r="AG38" s="453">
        <f t="shared" si="9"/>
        <v>12575</v>
      </c>
      <c r="AH38" s="349"/>
    </row>
    <row r="39" spans="1:34">
      <c r="A39" s="28">
        <v>3700</v>
      </c>
      <c r="B39" s="799" t="s">
        <v>320</v>
      </c>
      <c r="C39" s="800"/>
      <c r="D39" s="378">
        <v>-18000</v>
      </c>
      <c r="E39" s="453">
        <v>-14822</v>
      </c>
      <c r="F39" s="529">
        <v>-70</v>
      </c>
      <c r="G39" s="453">
        <v>-70</v>
      </c>
      <c r="H39" s="539"/>
      <c r="I39" s="394"/>
      <c r="J39" s="394"/>
      <c r="K39" s="394"/>
      <c r="L39" s="474">
        <v>-6</v>
      </c>
      <c r="M39" s="394">
        <v>-6</v>
      </c>
      <c r="N39" s="394"/>
      <c r="O39" s="394"/>
      <c r="P39" s="474"/>
      <c r="Q39" s="394"/>
      <c r="R39" s="394"/>
      <c r="S39" s="394"/>
      <c r="T39" s="474"/>
      <c r="U39" s="394"/>
      <c r="V39" s="394"/>
      <c r="W39" s="394"/>
      <c r="X39" s="474"/>
      <c r="Y39" s="394"/>
      <c r="Z39" s="453">
        <v>-290</v>
      </c>
      <c r="AA39" s="453">
        <v>-290</v>
      </c>
      <c r="AB39" s="378">
        <v>-176</v>
      </c>
      <c r="AC39" s="453">
        <v>-176</v>
      </c>
      <c r="AD39" s="394"/>
      <c r="AE39" s="522"/>
      <c r="AF39" s="509">
        <f t="shared" si="9"/>
        <v>-18542</v>
      </c>
      <c r="AG39" s="453">
        <f t="shared" si="9"/>
        <v>-15364</v>
      </c>
      <c r="AH39" s="349"/>
    </row>
    <row r="40" spans="1:34" ht="25.5" customHeight="1">
      <c r="A40" s="377"/>
      <c r="B40" s="454">
        <v>3702</v>
      </c>
      <c r="C40" s="81" t="s">
        <v>401</v>
      </c>
      <c r="D40" s="378">
        <v>-18000</v>
      </c>
      <c r="E40" s="453">
        <v>-14822</v>
      </c>
      <c r="F40" s="529">
        <v>-70</v>
      </c>
      <c r="G40" s="453">
        <v>-70</v>
      </c>
      <c r="H40" s="479"/>
      <c r="I40" s="453"/>
      <c r="J40" s="453"/>
      <c r="K40" s="453"/>
      <c r="L40" s="378">
        <v>-6</v>
      </c>
      <c r="M40" s="453">
        <v>-6</v>
      </c>
      <c r="N40" s="453"/>
      <c r="O40" s="453"/>
      <c r="P40" s="378"/>
      <c r="Q40" s="453"/>
      <c r="R40" s="453"/>
      <c r="S40" s="453"/>
      <c r="T40" s="378"/>
      <c r="U40" s="453"/>
      <c r="V40" s="453"/>
      <c r="W40" s="453"/>
      <c r="X40" s="378"/>
      <c r="Y40" s="453"/>
      <c r="Z40" s="453">
        <v>-290</v>
      </c>
      <c r="AA40" s="453">
        <v>-290</v>
      </c>
      <c r="AB40" s="378">
        <v>-176</v>
      </c>
      <c r="AC40" s="453">
        <v>-176</v>
      </c>
      <c r="AD40" s="453"/>
      <c r="AE40" s="439"/>
      <c r="AF40" s="509">
        <f t="shared" si="9"/>
        <v>-18542</v>
      </c>
      <c r="AG40" s="453">
        <f t="shared" si="9"/>
        <v>-15364</v>
      </c>
      <c r="AH40" s="349"/>
    </row>
    <row r="41" spans="1:34">
      <c r="A41" s="28">
        <v>4000</v>
      </c>
      <c r="B41" s="480" t="s">
        <v>321</v>
      </c>
      <c r="C41" s="480"/>
      <c r="D41" s="481">
        <f t="shared" ref="D41:AG41" si="10">SUM(D42:D45)</f>
        <v>164000</v>
      </c>
      <c r="E41" s="481">
        <f t="shared" si="10"/>
        <v>285568</v>
      </c>
      <c r="F41" s="523">
        <f t="shared" si="10"/>
        <v>0</v>
      </c>
      <c r="G41" s="394">
        <f t="shared" si="10"/>
        <v>0</v>
      </c>
      <c r="H41" s="540">
        <f t="shared" si="10"/>
        <v>0</v>
      </c>
      <c r="I41" s="481">
        <f t="shared" si="10"/>
        <v>0</v>
      </c>
      <c r="J41" s="481">
        <f t="shared" si="10"/>
        <v>0</v>
      </c>
      <c r="K41" s="481">
        <f t="shared" si="10"/>
        <v>0</v>
      </c>
      <c r="L41" s="481">
        <f t="shared" si="10"/>
        <v>0</v>
      </c>
      <c r="M41" s="481">
        <f t="shared" si="10"/>
        <v>0</v>
      </c>
      <c r="N41" s="481">
        <f t="shared" si="10"/>
        <v>0</v>
      </c>
      <c r="O41" s="481">
        <f t="shared" si="10"/>
        <v>0</v>
      </c>
      <c r="P41" s="481">
        <f t="shared" si="10"/>
        <v>0</v>
      </c>
      <c r="Q41" s="481">
        <f t="shared" si="10"/>
        <v>0</v>
      </c>
      <c r="R41" s="481">
        <f t="shared" si="10"/>
        <v>0</v>
      </c>
      <c r="S41" s="481">
        <f t="shared" si="10"/>
        <v>0</v>
      </c>
      <c r="T41" s="481">
        <f t="shared" si="10"/>
        <v>0</v>
      </c>
      <c r="U41" s="481">
        <f t="shared" si="10"/>
        <v>0</v>
      </c>
      <c r="V41" s="481">
        <f t="shared" si="10"/>
        <v>0</v>
      </c>
      <c r="W41" s="481">
        <f t="shared" si="10"/>
        <v>0</v>
      </c>
      <c r="X41" s="481">
        <f t="shared" si="10"/>
        <v>0</v>
      </c>
      <c r="Y41" s="481">
        <f t="shared" si="10"/>
        <v>0</v>
      </c>
      <c r="Z41" s="481">
        <f t="shared" si="10"/>
        <v>0</v>
      </c>
      <c r="AA41" s="481">
        <f t="shared" si="10"/>
        <v>0</v>
      </c>
      <c r="AB41" s="481">
        <f t="shared" si="10"/>
        <v>0</v>
      </c>
      <c r="AC41" s="481">
        <f t="shared" si="10"/>
        <v>0</v>
      </c>
      <c r="AD41" s="481">
        <f t="shared" si="10"/>
        <v>0</v>
      </c>
      <c r="AE41" s="523">
        <f t="shared" si="10"/>
        <v>0</v>
      </c>
      <c r="AF41" s="211">
        <f t="shared" si="10"/>
        <v>164000</v>
      </c>
      <c r="AG41" s="394">
        <f t="shared" si="10"/>
        <v>285568</v>
      </c>
      <c r="AH41" s="357"/>
    </row>
    <row r="42" spans="1:34">
      <c r="A42" s="377"/>
      <c r="B42" s="454">
        <v>4022</v>
      </c>
      <c r="C42" s="482" t="s">
        <v>402</v>
      </c>
      <c r="D42" s="378">
        <v>55000</v>
      </c>
      <c r="E42" s="453">
        <v>58872</v>
      </c>
      <c r="F42" s="529"/>
      <c r="G42" s="453"/>
      <c r="H42" s="479"/>
      <c r="I42" s="453"/>
      <c r="J42" s="453"/>
      <c r="K42" s="453"/>
      <c r="L42" s="378"/>
      <c r="M42" s="453"/>
      <c r="N42" s="453"/>
      <c r="O42" s="453"/>
      <c r="P42" s="378"/>
      <c r="Q42" s="453"/>
      <c r="R42" s="453"/>
      <c r="S42" s="453"/>
      <c r="T42" s="378"/>
      <c r="U42" s="453"/>
      <c r="V42" s="453"/>
      <c r="W42" s="453"/>
      <c r="X42" s="378"/>
      <c r="Y42" s="453"/>
      <c r="Z42" s="453"/>
      <c r="AA42" s="453"/>
      <c r="AB42" s="378"/>
      <c r="AC42" s="453"/>
      <c r="AD42" s="453"/>
      <c r="AE42" s="439"/>
      <c r="AF42" s="509">
        <f t="shared" ref="AF42:AG48" si="11">SUM(D42+F42+H42+J42+L42+N42+P42+R42+T42+V42+X42+Z42+AB42+AD42)</f>
        <v>55000</v>
      </c>
      <c r="AG42" s="453">
        <f t="shared" si="11"/>
        <v>58872</v>
      </c>
      <c r="AH42" s="349"/>
    </row>
    <row r="43" spans="1:34" ht="29.25" customHeight="1">
      <c r="A43" s="377"/>
      <c r="B43" s="454">
        <v>4024</v>
      </c>
      <c r="C43" s="483" t="s">
        <v>322</v>
      </c>
      <c r="D43" s="378"/>
      <c r="E43" s="453"/>
      <c r="F43" s="529"/>
      <c r="G43" s="453"/>
      <c r="H43" s="479"/>
      <c r="I43" s="453"/>
      <c r="J43" s="453"/>
      <c r="K43" s="453"/>
      <c r="L43" s="378"/>
      <c r="M43" s="453"/>
      <c r="N43" s="453"/>
      <c r="O43" s="453"/>
      <c r="P43" s="378"/>
      <c r="Q43" s="453"/>
      <c r="R43" s="453"/>
      <c r="S43" s="453"/>
      <c r="T43" s="378"/>
      <c r="U43" s="453"/>
      <c r="V43" s="453"/>
      <c r="W43" s="453"/>
      <c r="X43" s="378"/>
      <c r="Y43" s="453"/>
      <c r="Z43" s="453"/>
      <c r="AA43" s="453"/>
      <c r="AB43" s="378"/>
      <c r="AC43" s="453"/>
      <c r="AD43" s="453"/>
      <c r="AE43" s="439"/>
      <c r="AF43" s="509">
        <f t="shared" si="11"/>
        <v>0</v>
      </c>
      <c r="AG43" s="453">
        <f t="shared" si="11"/>
        <v>0</v>
      </c>
      <c r="AH43" s="349"/>
    </row>
    <row r="44" spans="1:34" ht="21" customHeight="1">
      <c r="A44" s="377"/>
      <c r="B44" s="454">
        <v>4030</v>
      </c>
      <c r="C44" s="483" t="s">
        <v>323</v>
      </c>
      <c r="D44" s="378">
        <v>41000</v>
      </c>
      <c r="E44" s="453">
        <v>27927</v>
      </c>
      <c r="F44" s="529"/>
      <c r="G44" s="453"/>
      <c r="H44" s="479"/>
      <c r="I44" s="453"/>
      <c r="J44" s="453"/>
      <c r="K44" s="453"/>
      <c r="L44" s="378"/>
      <c r="M44" s="453"/>
      <c r="N44" s="453"/>
      <c r="O44" s="453"/>
      <c r="P44" s="378"/>
      <c r="Q44" s="453"/>
      <c r="R44" s="453"/>
      <c r="S44" s="453"/>
      <c r="T44" s="378"/>
      <c r="U44" s="453"/>
      <c r="V44" s="453"/>
      <c r="W44" s="453"/>
      <c r="X44" s="378"/>
      <c r="Y44" s="453"/>
      <c r="Z44" s="453"/>
      <c r="AA44" s="453"/>
      <c r="AB44" s="378"/>
      <c r="AC44" s="453"/>
      <c r="AD44" s="453"/>
      <c r="AE44" s="439"/>
      <c r="AF44" s="509">
        <f t="shared" si="11"/>
        <v>41000</v>
      </c>
      <c r="AG44" s="453">
        <f t="shared" si="11"/>
        <v>27927</v>
      </c>
      <c r="AH44" s="349"/>
    </row>
    <row r="45" spans="1:34">
      <c r="A45" s="377"/>
      <c r="B45" s="454">
        <v>4040</v>
      </c>
      <c r="C45" s="482" t="s">
        <v>324</v>
      </c>
      <c r="D45" s="378">
        <v>68000</v>
      </c>
      <c r="E45" s="453">
        <v>198769</v>
      </c>
      <c r="F45" s="529"/>
      <c r="G45" s="453"/>
      <c r="H45" s="479"/>
      <c r="I45" s="453"/>
      <c r="J45" s="453"/>
      <c r="K45" s="453"/>
      <c r="L45" s="378"/>
      <c r="M45" s="453"/>
      <c r="N45" s="453"/>
      <c r="O45" s="453"/>
      <c r="P45" s="378"/>
      <c r="Q45" s="453"/>
      <c r="R45" s="453"/>
      <c r="S45" s="453"/>
      <c r="T45" s="378"/>
      <c r="U45" s="453"/>
      <c r="V45" s="453"/>
      <c r="W45" s="453"/>
      <c r="X45" s="378"/>
      <c r="Y45" s="453"/>
      <c r="Z45" s="453"/>
      <c r="AA45" s="453"/>
      <c r="AB45" s="378"/>
      <c r="AC45" s="453"/>
      <c r="AD45" s="453"/>
      <c r="AE45" s="439"/>
      <c r="AF45" s="509">
        <f t="shared" si="11"/>
        <v>68000</v>
      </c>
      <c r="AG45" s="453">
        <f t="shared" si="11"/>
        <v>198769</v>
      </c>
      <c r="AH45" s="349"/>
    </row>
    <row r="46" spans="1:34">
      <c r="A46" s="28">
        <v>4100</v>
      </c>
      <c r="B46" s="815" t="s">
        <v>169</v>
      </c>
      <c r="C46" s="816"/>
      <c r="D46" s="378">
        <v>10000</v>
      </c>
      <c r="E46" s="453">
        <v>10953</v>
      </c>
      <c r="F46" s="529"/>
      <c r="G46" s="453"/>
      <c r="H46" s="479"/>
      <c r="I46" s="453"/>
      <c r="J46" s="453"/>
      <c r="K46" s="453"/>
      <c r="L46" s="378"/>
      <c r="M46" s="453"/>
      <c r="N46" s="453"/>
      <c r="O46" s="453"/>
      <c r="P46" s="378"/>
      <c r="Q46" s="453"/>
      <c r="R46" s="453"/>
      <c r="S46" s="453"/>
      <c r="T46" s="378"/>
      <c r="U46" s="453"/>
      <c r="V46" s="453"/>
      <c r="W46" s="453"/>
      <c r="X46" s="378"/>
      <c r="Y46" s="453"/>
      <c r="Z46" s="453"/>
      <c r="AA46" s="453"/>
      <c r="AB46" s="378"/>
      <c r="AC46" s="453"/>
      <c r="AD46" s="453"/>
      <c r="AE46" s="439"/>
      <c r="AF46" s="509">
        <f t="shared" si="11"/>
        <v>10000</v>
      </c>
      <c r="AG46" s="453">
        <f t="shared" si="11"/>
        <v>10953</v>
      </c>
      <c r="AH46" s="349"/>
    </row>
    <row r="47" spans="1:34" ht="12.6" thickBot="1">
      <c r="A47" s="28" t="s">
        <v>94</v>
      </c>
      <c r="B47" s="804" t="s">
        <v>325</v>
      </c>
      <c r="C47" s="805"/>
      <c r="D47" s="484">
        <v>9021</v>
      </c>
      <c r="E47" s="485">
        <v>9021</v>
      </c>
      <c r="F47" s="497"/>
      <c r="G47" s="394"/>
      <c r="H47" s="539">
        <v>0</v>
      </c>
      <c r="I47" s="394">
        <v>0</v>
      </c>
      <c r="J47" s="394">
        <v>0</v>
      </c>
      <c r="K47" s="453">
        <f>SUM(H47:J47)</f>
        <v>0</v>
      </c>
      <c r="L47" s="474">
        <v>0</v>
      </c>
      <c r="M47" s="394">
        <v>0</v>
      </c>
      <c r="N47" s="394">
        <v>0</v>
      </c>
      <c r="O47" s="453">
        <f>SUM(L47:N47)</f>
        <v>0</v>
      </c>
      <c r="P47" s="474">
        <v>0</v>
      </c>
      <c r="Q47" s="394">
        <v>0</v>
      </c>
      <c r="R47" s="394">
        <v>0</v>
      </c>
      <c r="S47" s="453">
        <f>SUM(P47:R47)</f>
        <v>0</v>
      </c>
      <c r="T47" s="474">
        <v>0</v>
      </c>
      <c r="U47" s="394">
        <v>0</v>
      </c>
      <c r="V47" s="394">
        <v>0</v>
      </c>
      <c r="W47" s="453">
        <f>SUM(T47:V47)</f>
        <v>0</v>
      </c>
      <c r="X47" s="474">
        <v>0</v>
      </c>
      <c r="Y47" s="394">
        <v>0</v>
      </c>
      <c r="Z47" s="394">
        <v>0</v>
      </c>
      <c r="AA47" s="453">
        <f>SUM(X47:Z47)</f>
        <v>0</v>
      </c>
      <c r="AB47" s="474">
        <v>0</v>
      </c>
      <c r="AC47" s="394">
        <v>0</v>
      </c>
      <c r="AD47" s="394">
        <v>0</v>
      </c>
      <c r="AE47" s="439">
        <v>0</v>
      </c>
      <c r="AF47" s="509">
        <f t="shared" si="11"/>
        <v>9021</v>
      </c>
      <c r="AG47" s="453">
        <f t="shared" si="11"/>
        <v>9021</v>
      </c>
      <c r="AH47" s="349"/>
    </row>
    <row r="48" spans="1:34" ht="35.25" customHeight="1" thickBot="1">
      <c r="A48" s="377"/>
      <c r="B48" s="454">
        <v>4501</v>
      </c>
      <c r="C48" s="486" t="s">
        <v>403</v>
      </c>
      <c r="D48" s="484">
        <v>9021</v>
      </c>
      <c r="E48" s="485">
        <v>9021</v>
      </c>
      <c r="F48" s="543"/>
      <c r="G48" s="485"/>
      <c r="H48" s="541"/>
      <c r="I48" s="485"/>
      <c r="J48" s="485"/>
      <c r="K48" s="453"/>
      <c r="L48" s="484"/>
      <c r="M48" s="485"/>
      <c r="N48" s="485"/>
      <c r="O48" s="453"/>
      <c r="P48" s="484"/>
      <c r="Q48" s="485"/>
      <c r="R48" s="485"/>
      <c r="S48" s="453"/>
      <c r="T48" s="484"/>
      <c r="U48" s="485"/>
      <c r="V48" s="485"/>
      <c r="W48" s="453"/>
      <c r="X48" s="484"/>
      <c r="Y48" s="485"/>
      <c r="Z48" s="485"/>
      <c r="AA48" s="453"/>
      <c r="AB48" s="484"/>
      <c r="AC48" s="485"/>
      <c r="AD48" s="485"/>
      <c r="AE48" s="439"/>
      <c r="AF48" s="510">
        <f t="shared" si="11"/>
        <v>9021</v>
      </c>
      <c r="AG48" s="511">
        <f t="shared" si="11"/>
        <v>9021</v>
      </c>
      <c r="AH48" s="349"/>
    </row>
    <row r="49" spans="1:36" ht="23.25" customHeight="1" thickBot="1">
      <c r="A49" s="406"/>
      <c r="B49" s="23"/>
      <c r="C49" s="487" t="s">
        <v>326</v>
      </c>
      <c r="D49" s="488">
        <f t="shared" ref="D49:AG49" si="12">SUM(D8+D10+D15+D16+D22+D33+D36+D39+D41+D46+D47)</f>
        <v>2270061</v>
      </c>
      <c r="E49" s="488">
        <f t="shared" si="12"/>
        <v>2704205</v>
      </c>
      <c r="F49" s="401">
        <f t="shared" si="12"/>
        <v>3326</v>
      </c>
      <c r="G49" s="401">
        <f t="shared" si="12"/>
        <v>3326</v>
      </c>
      <c r="H49" s="488">
        <f t="shared" si="12"/>
        <v>0</v>
      </c>
      <c r="I49" s="488">
        <f t="shared" si="12"/>
        <v>0</v>
      </c>
      <c r="J49" s="488">
        <f t="shared" si="12"/>
        <v>0</v>
      </c>
      <c r="K49" s="488">
        <f t="shared" si="12"/>
        <v>0</v>
      </c>
      <c r="L49" s="488">
        <f t="shared" si="12"/>
        <v>207</v>
      </c>
      <c r="M49" s="488">
        <f t="shared" si="12"/>
        <v>207</v>
      </c>
      <c r="N49" s="488">
        <f t="shared" si="12"/>
        <v>0</v>
      </c>
      <c r="O49" s="488">
        <f t="shared" si="12"/>
        <v>0</v>
      </c>
      <c r="P49" s="488">
        <f t="shared" si="12"/>
        <v>4249</v>
      </c>
      <c r="Q49" s="488">
        <f t="shared" si="12"/>
        <v>4250</v>
      </c>
      <c r="R49" s="488">
        <f t="shared" si="12"/>
        <v>0</v>
      </c>
      <c r="S49" s="488">
        <f t="shared" si="12"/>
        <v>0</v>
      </c>
      <c r="T49" s="488">
        <f t="shared" si="12"/>
        <v>0</v>
      </c>
      <c r="U49" s="488">
        <f t="shared" si="12"/>
        <v>0</v>
      </c>
      <c r="V49" s="488">
        <f t="shared" si="12"/>
        <v>0</v>
      </c>
      <c r="W49" s="488">
        <f t="shared" si="12"/>
        <v>0</v>
      </c>
      <c r="X49" s="488">
        <f t="shared" si="12"/>
        <v>0</v>
      </c>
      <c r="Y49" s="488">
        <f t="shared" si="12"/>
        <v>0</v>
      </c>
      <c r="Z49" s="488">
        <f t="shared" si="12"/>
        <v>7845</v>
      </c>
      <c r="AA49" s="488">
        <f t="shared" si="12"/>
        <v>7836</v>
      </c>
      <c r="AB49" s="488">
        <f t="shared" si="12"/>
        <v>5375</v>
      </c>
      <c r="AC49" s="488">
        <f t="shared" si="12"/>
        <v>6275</v>
      </c>
      <c r="AD49" s="488">
        <f t="shared" si="12"/>
        <v>0</v>
      </c>
      <c r="AE49" s="524">
        <f t="shared" si="12"/>
        <v>0</v>
      </c>
      <c r="AF49" s="227">
        <f t="shared" si="12"/>
        <v>2291063</v>
      </c>
      <c r="AG49" s="296">
        <f t="shared" si="12"/>
        <v>2726099</v>
      </c>
      <c r="AH49" s="357"/>
    </row>
    <row r="50" spans="1:36" ht="12.6" thickBot="1">
      <c r="A50" s="361"/>
      <c r="B50" s="362"/>
      <c r="C50" s="363"/>
      <c r="D50" s="806"/>
      <c r="E50" s="807"/>
      <c r="F50" s="807"/>
      <c r="G50" s="808"/>
      <c r="H50" s="809"/>
      <c r="I50" s="807"/>
      <c r="J50" s="807"/>
      <c r="K50" s="810"/>
      <c r="L50" s="494"/>
      <c r="M50" s="494"/>
      <c r="N50" s="499"/>
      <c r="O50" s="499"/>
      <c r="P50" s="494"/>
      <c r="Q50" s="494"/>
      <c r="R50" s="499"/>
      <c r="S50" s="499"/>
      <c r="T50" s="494"/>
      <c r="U50" s="494"/>
      <c r="V50" s="499"/>
      <c r="W50" s="499"/>
      <c r="X50" s="494"/>
      <c r="Y50" s="494"/>
      <c r="Z50" s="499"/>
      <c r="AA50" s="499"/>
      <c r="AB50" s="494"/>
      <c r="AC50" s="494"/>
      <c r="AD50" s="499"/>
      <c r="AE50" s="499"/>
    </row>
    <row r="51" spans="1:36" ht="23.4" thickBot="1">
      <c r="A51" s="423" t="s">
        <v>0</v>
      </c>
      <c r="B51" s="387"/>
      <c r="C51" s="424" t="s">
        <v>327</v>
      </c>
      <c r="D51" s="414" t="s">
        <v>309</v>
      </c>
      <c r="E51" s="415" t="s">
        <v>310</v>
      </c>
      <c r="F51" s="414" t="s">
        <v>309</v>
      </c>
      <c r="G51" s="415" t="s">
        <v>310</v>
      </c>
      <c r="H51" s="414" t="s">
        <v>309</v>
      </c>
      <c r="I51" s="415" t="s">
        <v>310</v>
      </c>
      <c r="J51" s="414" t="s">
        <v>309</v>
      </c>
      <c r="K51" s="415" t="s">
        <v>310</v>
      </c>
      <c r="L51" s="414" t="s">
        <v>309</v>
      </c>
      <c r="M51" s="415" t="s">
        <v>310</v>
      </c>
      <c r="N51" s="414" t="s">
        <v>309</v>
      </c>
      <c r="O51" s="415" t="s">
        <v>310</v>
      </c>
      <c r="P51" s="414" t="s">
        <v>309</v>
      </c>
      <c r="Q51" s="415" t="s">
        <v>310</v>
      </c>
      <c r="R51" s="414" t="s">
        <v>309</v>
      </c>
      <c r="S51" s="415" t="s">
        <v>310</v>
      </c>
      <c r="T51" s="414" t="s">
        <v>309</v>
      </c>
      <c r="U51" s="415" t="s">
        <v>310</v>
      </c>
      <c r="V51" s="414" t="s">
        <v>309</v>
      </c>
      <c r="W51" s="415" t="s">
        <v>310</v>
      </c>
      <c r="X51" s="414" t="s">
        <v>309</v>
      </c>
      <c r="Y51" s="415" t="s">
        <v>310</v>
      </c>
      <c r="Z51" s="414" t="s">
        <v>309</v>
      </c>
      <c r="AA51" s="415" t="s">
        <v>310</v>
      </c>
      <c r="AB51" s="414" t="s">
        <v>309</v>
      </c>
      <c r="AC51" s="415" t="s">
        <v>310</v>
      </c>
      <c r="AD51" s="414" t="s">
        <v>309</v>
      </c>
      <c r="AE51" s="525" t="s">
        <v>310</v>
      </c>
      <c r="AF51" s="512" t="s">
        <v>309</v>
      </c>
      <c r="AG51" s="513" t="s">
        <v>310</v>
      </c>
      <c r="AH51" s="359"/>
    </row>
    <row r="52" spans="1:36" ht="48.6" thickBot="1">
      <c r="A52" s="425"/>
      <c r="B52" s="426"/>
      <c r="C52" s="427" t="s">
        <v>328</v>
      </c>
      <c r="D52" s="428"/>
      <c r="E52" s="428"/>
      <c r="F52" s="499"/>
      <c r="G52" s="499"/>
      <c r="H52" s="428"/>
      <c r="I52" s="428"/>
      <c r="J52" s="499"/>
      <c r="K52" s="499"/>
      <c r="L52" s="499"/>
      <c r="M52" s="499"/>
      <c r="N52" s="499"/>
      <c r="O52" s="499"/>
      <c r="P52" s="499"/>
      <c r="Q52" s="499"/>
      <c r="R52" s="499"/>
      <c r="S52" s="499"/>
      <c r="T52" s="499"/>
      <c r="U52" s="499"/>
      <c r="V52" s="499"/>
      <c r="W52" s="499"/>
      <c r="X52" s="499"/>
      <c r="Y52" s="499"/>
      <c r="Z52" s="499"/>
      <c r="AA52" s="499"/>
      <c r="AB52" s="499"/>
      <c r="AC52" s="499"/>
      <c r="AD52" s="499"/>
      <c r="AE52" s="526"/>
      <c r="AF52" s="514"/>
      <c r="AG52" s="295"/>
      <c r="AH52" s="357"/>
    </row>
    <row r="53" spans="1:36" ht="12.6" thickBot="1">
      <c r="A53" s="403">
        <v>3100</v>
      </c>
      <c r="B53" s="811" t="s">
        <v>329</v>
      </c>
      <c r="C53" s="812"/>
      <c r="D53" s="429">
        <f>SUM(D54+D55+D56+D57+D58+D59)</f>
        <v>13884396</v>
      </c>
      <c r="E53" s="430">
        <f>SUM(E54+E55+E56+E57+E58+E59)</f>
        <v>13884411</v>
      </c>
      <c r="F53" s="430">
        <f t="shared" ref="F53:AG53" si="13">SUM(F54:F59)</f>
        <v>0</v>
      </c>
      <c r="G53" s="430">
        <f t="shared" si="13"/>
        <v>0</v>
      </c>
      <c r="H53" s="430">
        <f t="shared" si="13"/>
        <v>0</v>
      </c>
      <c r="I53" s="430">
        <f t="shared" si="13"/>
        <v>0</v>
      </c>
      <c r="J53" s="500">
        <f t="shared" si="13"/>
        <v>0</v>
      </c>
      <c r="K53" s="430">
        <f t="shared" si="13"/>
        <v>0</v>
      </c>
      <c r="L53" s="500">
        <f t="shared" si="13"/>
        <v>0</v>
      </c>
      <c r="M53" s="430">
        <f t="shared" si="13"/>
        <v>0</v>
      </c>
      <c r="N53" s="500">
        <f t="shared" si="13"/>
        <v>0</v>
      </c>
      <c r="O53" s="430">
        <f t="shared" si="13"/>
        <v>0</v>
      </c>
      <c r="P53" s="429">
        <f t="shared" si="13"/>
        <v>0</v>
      </c>
      <c r="Q53" s="430">
        <f t="shared" si="13"/>
        <v>0</v>
      </c>
      <c r="R53" s="535">
        <f t="shared" si="13"/>
        <v>0</v>
      </c>
      <c r="S53" s="527">
        <f t="shared" si="13"/>
        <v>0</v>
      </c>
      <c r="T53" s="430">
        <f t="shared" si="13"/>
        <v>0</v>
      </c>
      <c r="U53" s="527">
        <f t="shared" si="13"/>
        <v>0</v>
      </c>
      <c r="V53" s="430">
        <f t="shared" si="13"/>
        <v>0</v>
      </c>
      <c r="W53" s="527">
        <f t="shared" si="13"/>
        <v>0</v>
      </c>
      <c r="X53" s="430">
        <f t="shared" si="13"/>
        <v>0</v>
      </c>
      <c r="Y53" s="527">
        <f t="shared" si="13"/>
        <v>0</v>
      </c>
      <c r="Z53" s="430">
        <f t="shared" si="13"/>
        <v>0</v>
      </c>
      <c r="AA53" s="527">
        <f t="shared" si="13"/>
        <v>0</v>
      </c>
      <c r="AB53" s="430">
        <f t="shared" si="13"/>
        <v>0</v>
      </c>
      <c r="AC53" s="527">
        <f t="shared" si="13"/>
        <v>0</v>
      </c>
      <c r="AD53" s="430">
        <f t="shared" si="13"/>
        <v>0</v>
      </c>
      <c r="AE53" s="527">
        <f t="shared" si="13"/>
        <v>0</v>
      </c>
      <c r="AF53" s="430">
        <f t="shared" si="13"/>
        <v>13884396</v>
      </c>
      <c r="AG53" s="430">
        <f t="shared" si="13"/>
        <v>13884411</v>
      </c>
      <c r="AH53" s="348"/>
    </row>
    <row r="54" spans="1:36" ht="36">
      <c r="A54" s="28"/>
      <c r="B54" s="431">
        <v>3111</v>
      </c>
      <c r="C54" s="432" t="s">
        <v>379</v>
      </c>
      <c r="D54" s="433">
        <v>8973511</v>
      </c>
      <c r="E54" s="433">
        <v>8973511</v>
      </c>
      <c r="F54" s="434"/>
      <c r="G54" s="434"/>
      <c r="H54" s="434"/>
      <c r="I54" s="434"/>
      <c r="J54" s="433"/>
      <c r="K54" s="434"/>
      <c r="L54" s="501"/>
      <c r="M54" s="474"/>
      <c r="N54" s="501"/>
      <c r="O54" s="474"/>
      <c r="P54" s="497"/>
      <c r="Q54" s="474"/>
      <c r="R54" s="501"/>
      <c r="S54" s="473"/>
      <c r="T54" s="497"/>
      <c r="U54" s="473"/>
      <c r="V54" s="501"/>
      <c r="W54" s="473"/>
      <c r="X54" s="497"/>
      <c r="Y54" s="473"/>
      <c r="Z54" s="501"/>
      <c r="AA54" s="473"/>
      <c r="AB54" s="497"/>
      <c r="AC54" s="473"/>
      <c r="AD54" s="501"/>
      <c r="AE54" s="473"/>
      <c r="AF54" s="211">
        <f t="shared" ref="AF54:AG59" si="14">SUM(D54+F54+H54+J54+L54+N54+P54+R54+T54+V54+X54+Z54+AB54+AD54)</f>
        <v>8973511</v>
      </c>
      <c r="AG54" s="474">
        <f t="shared" si="14"/>
        <v>8973511</v>
      </c>
      <c r="AH54" s="357"/>
    </row>
    <row r="55" spans="1:36" ht="31.5" customHeight="1">
      <c r="A55" s="435"/>
      <c r="B55" s="436">
        <v>3112</v>
      </c>
      <c r="C55" s="432" t="s">
        <v>380</v>
      </c>
      <c r="D55" s="437">
        <v>2101600</v>
      </c>
      <c r="E55" s="437">
        <v>2101600</v>
      </c>
      <c r="F55" s="378"/>
      <c r="G55" s="378"/>
      <c r="H55" s="378"/>
      <c r="I55" s="378"/>
      <c r="J55" s="437"/>
      <c r="K55" s="378"/>
      <c r="L55" s="501"/>
      <c r="M55" s="474"/>
      <c r="N55" s="501"/>
      <c r="O55" s="474"/>
      <c r="P55" s="497"/>
      <c r="Q55" s="474"/>
      <c r="R55" s="501"/>
      <c r="S55" s="474"/>
      <c r="T55" s="497"/>
      <c r="U55" s="474"/>
      <c r="V55" s="501"/>
      <c r="W55" s="474"/>
      <c r="X55" s="497"/>
      <c r="Y55" s="474"/>
      <c r="Z55" s="501"/>
      <c r="AA55" s="474"/>
      <c r="AB55" s="497"/>
      <c r="AC55" s="474"/>
      <c r="AD55" s="501"/>
      <c r="AE55" s="474"/>
      <c r="AF55" s="211">
        <f t="shared" si="14"/>
        <v>2101600</v>
      </c>
      <c r="AG55" s="474">
        <f t="shared" si="14"/>
        <v>2101600</v>
      </c>
      <c r="AH55" s="357"/>
    </row>
    <row r="56" spans="1:36" ht="39" customHeight="1">
      <c r="A56" s="435"/>
      <c r="B56" s="436">
        <v>3113</v>
      </c>
      <c r="C56" s="432" t="s">
        <v>330</v>
      </c>
      <c r="D56" s="437">
        <v>834700</v>
      </c>
      <c r="E56" s="437">
        <v>834700</v>
      </c>
      <c r="F56" s="378"/>
      <c r="G56" s="378"/>
      <c r="H56" s="378"/>
      <c r="I56" s="378"/>
      <c r="J56" s="437"/>
      <c r="K56" s="378"/>
      <c r="L56" s="501"/>
      <c r="M56" s="474"/>
      <c r="N56" s="501"/>
      <c r="O56" s="474"/>
      <c r="P56" s="497"/>
      <c r="Q56" s="474"/>
      <c r="R56" s="501"/>
      <c r="S56" s="474"/>
      <c r="T56" s="497"/>
      <c r="U56" s="474"/>
      <c r="V56" s="501"/>
      <c r="W56" s="474"/>
      <c r="X56" s="497"/>
      <c r="Y56" s="474"/>
      <c r="Z56" s="501"/>
      <c r="AA56" s="474"/>
      <c r="AB56" s="497"/>
      <c r="AC56" s="474"/>
      <c r="AD56" s="501"/>
      <c r="AE56" s="474"/>
      <c r="AF56" s="211">
        <f t="shared" si="14"/>
        <v>834700</v>
      </c>
      <c r="AG56" s="474">
        <f t="shared" si="14"/>
        <v>834700</v>
      </c>
      <c r="AH56" s="357"/>
    </row>
    <row r="57" spans="1:36" ht="20.25" customHeight="1">
      <c r="A57" s="435"/>
      <c r="B57" s="438" t="s">
        <v>102</v>
      </c>
      <c r="C57" s="432" t="s">
        <v>331</v>
      </c>
      <c r="D57" s="439">
        <v>1843784</v>
      </c>
      <c r="E57" s="439">
        <v>1843784</v>
      </c>
      <c r="F57" s="378"/>
      <c r="G57" s="378"/>
      <c r="H57" s="378"/>
      <c r="I57" s="378"/>
      <c r="J57" s="437"/>
      <c r="K57" s="378"/>
      <c r="L57" s="501"/>
      <c r="M57" s="474"/>
      <c r="N57" s="501"/>
      <c r="O57" s="474"/>
      <c r="P57" s="497"/>
      <c r="Q57" s="474"/>
      <c r="R57" s="501"/>
      <c r="S57" s="474"/>
      <c r="T57" s="497"/>
      <c r="U57" s="474"/>
      <c r="V57" s="501"/>
      <c r="W57" s="474"/>
      <c r="X57" s="497"/>
      <c r="Y57" s="474"/>
      <c r="Z57" s="501"/>
      <c r="AA57" s="474"/>
      <c r="AB57" s="497"/>
      <c r="AC57" s="474"/>
      <c r="AD57" s="501"/>
      <c r="AE57" s="474"/>
      <c r="AF57" s="211">
        <f t="shared" si="14"/>
        <v>1843784</v>
      </c>
      <c r="AG57" s="474">
        <f t="shared" si="14"/>
        <v>1843784</v>
      </c>
      <c r="AH57" s="357"/>
    </row>
    <row r="58" spans="1:36" ht="22.5" customHeight="1">
      <c r="A58" s="435"/>
      <c r="B58" s="438" t="s">
        <v>104</v>
      </c>
      <c r="C58" s="440" t="s">
        <v>202</v>
      </c>
      <c r="D58" s="439">
        <v>-11668</v>
      </c>
      <c r="E58" s="378">
        <v>-11653</v>
      </c>
      <c r="F58" s="378"/>
      <c r="G58" s="378"/>
      <c r="H58" s="378"/>
      <c r="I58" s="378"/>
      <c r="J58" s="437"/>
      <c r="K58" s="378"/>
      <c r="L58" s="501"/>
      <c r="M58" s="474"/>
      <c r="N58" s="501"/>
      <c r="O58" s="474"/>
      <c r="P58" s="497"/>
      <c r="Q58" s="474"/>
      <c r="R58" s="501"/>
      <c r="S58" s="474"/>
      <c r="T58" s="497"/>
      <c r="U58" s="474"/>
      <c r="V58" s="501"/>
      <c r="W58" s="474"/>
      <c r="X58" s="497"/>
      <c r="Y58" s="474"/>
      <c r="Z58" s="501"/>
      <c r="AA58" s="474"/>
      <c r="AB58" s="497"/>
      <c r="AC58" s="474"/>
      <c r="AD58" s="501"/>
      <c r="AE58" s="474"/>
      <c r="AF58" s="211">
        <f t="shared" si="14"/>
        <v>-11668</v>
      </c>
      <c r="AG58" s="474">
        <f t="shared" si="14"/>
        <v>-11653</v>
      </c>
      <c r="AH58" s="357"/>
    </row>
    <row r="59" spans="1:36" ht="34.5" customHeight="1" thickBot="1">
      <c r="A59" s="441"/>
      <c r="B59" s="442" t="s">
        <v>103</v>
      </c>
      <c r="C59" s="443" t="s">
        <v>332</v>
      </c>
      <c r="D59" s="444">
        <v>142469</v>
      </c>
      <c r="E59" s="444">
        <v>142469</v>
      </c>
      <c r="F59" s="445"/>
      <c r="G59" s="445"/>
      <c r="H59" s="445"/>
      <c r="I59" s="445"/>
      <c r="J59" s="444"/>
      <c r="K59" s="445"/>
      <c r="L59" s="502"/>
      <c r="M59" s="503"/>
      <c r="N59" s="502"/>
      <c r="O59" s="503"/>
      <c r="P59" s="532"/>
      <c r="Q59" s="503"/>
      <c r="R59" s="502"/>
      <c r="S59" s="503"/>
      <c r="T59" s="532"/>
      <c r="U59" s="503"/>
      <c r="V59" s="502"/>
      <c r="W59" s="503"/>
      <c r="X59" s="532"/>
      <c r="Y59" s="503"/>
      <c r="Z59" s="502"/>
      <c r="AA59" s="503"/>
      <c r="AB59" s="532"/>
      <c r="AC59" s="503"/>
      <c r="AD59" s="502"/>
      <c r="AE59" s="503"/>
      <c r="AF59" s="399">
        <f t="shared" si="14"/>
        <v>142469</v>
      </c>
      <c r="AG59" s="503">
        <f t="shared" si="14"/>
        <v>142469</v>
      </c>
      <c r="AH59" s="357"/>
    </row>
    <row r="60" spans="1:36" ht="12.6" thickBot="1">
      <c r="A60" s="406"/>
      <c r="B60" s="23" t="s">
        <v>126</v>
      </c>
      <c r="C60" s="407" t="s">
        <v>333</v>
      </c>
      <c r="D60" s="446">
        <f>SUM(D53)</f>
        <v>13884396</v>
      </c>
      <c r="E60" s="446">
        <f t="shared" ref="E60:AG60" si="15">SUM(E53)</f>
        <v>13884411</v>
      </c>
      <c r="F60" s="446">
        <f t="shared" si="15"/>
        <v>0</v>
      </c>
      <c r="G60" s="446">
        <f t="shared" si="15"/>
        <v>0</v>
      </c>
      <c r="H60" s="446">
        <f t="shared" si="15"/>
        <v>0</v>
      </c>
      <c r="I60" s="446">
        <f t="shared" si="15"/>
        <v>0</v>
      </c>
      <c r="J60" s="446">
        <f t="shared" si="15"/>
        <v>0</v>
      </c>
      <c r="K60" s="446">
        <f t="shared" si="15"/>
        <v>0</v>
      </c>
      <c r="L60" s="446">
        <f t="shared" si="15"/>
        <v>0</v>
      </c>
      <c r="M60" s="446">
        <f t="shared" si="15"/>
        <v>0</v>
      </c>
      <c r="N60" s="446">
        <f t="shared" si="15"/>
        <v>0</v>
      </c>
      <c r="O60" s="446">
        <f t="shared" si="15"/>
        <v>0</v>
      </c>
      <c r="P60" s="446">
        <f t="shared" si="15"/>
        <v>0</v>
      </c>
      <c r="Q60" s="446">
        <f t="shared" si="15"/>
        <v>0</v>
      </c>
      <c r="R60" s="446">
        <f t="shared" si="15"/>
        <v>0</v>
      </c>
      <c r="S60" s="446">
        <f t="shared" si="15"/>
        <v>0</v>
      </c>
      <c r="T60" s="446">
        <f t="shared" si="15"/>
        <v>0</v>
      </c>
      <c r="U60" s="446">
        <f t="shared" si="15"/>
        <v>0</v>
      </c>
      <c r="V60" s="446">
        <f t="shared" si="15"/>
        <v>0</v>
      </c>
      <c r="W60" s="446">
        <f t="shared" si="15"/>
        <v>0</v>
      </c>
      <c r="X60" s="446">
        <f t="shared" si="15"/>
        <v>0</v>
      </c>
      <c r="Y60" s="446">
        <f t="shared" si="15"/>
        <v>0</v>
      </c>
      <c r="Z60" s="446">
        <f t="shared" si="15"/>
        <v>0</v>
      </c>
      <c r="AA60" s="446">
        <f t="shared" si="15"/>
        <v>0</v>
      </c>
      <c r="AB60" s="446">
        <f t="shared" si="15"/>
        <v>0</v>
      </c>
      <c r="AC60" s="446">
        <f t="shared" si="15"/>
        <v>0</v>
      </c>
      <c r="AD60" s="446">
        <f t="shared" si="15"/>
        <v>0</v>
      </c>
      <c r="AE60" s="446">
        <f t="shared" si="15"/>
        <v>0</v>
      </c>
      <c r="AF60" s="446">
        <f t="shared" si="15"/>
        <v>13884396</v>
      </c>
      <c r="AG60" s="446">
        <f t="shared" si="15"/>
        <v>13884411</v>
      </c>
      <c r="AH60" s="348"/>
    </row>
    <row r="61" spans="1:36" ht="50.25" customHeight="1" thickBot="1">
      <c r="A61" s="447" t="s">
        <v>0</v>
      </c>
      <c r="B61" s="448" t="s">
        <v>311</v>
      </c>
      <c r="C61" s="449" t="s">
        <v>334</v>
      </c>
      <c r="D61" s="450"/>
      <c r="E61" s="450"/>
      <c r="F61" s="450"/>
      <c r="G61" s="450"/>
      <c r="H61" s="794"/>
      <c r="I61" s="794"/>
      <c r="J61" s="794"/>
      <c r="K61" s="794"/>
      <c r="L61" s="499"/>
      <c r="M61" s="499"/>
      <c r="N61" s="499"/>
      <c r="O61" s="499"/>
      <c r="P61" s="499"/>
      <c r="Q61" s="499"/>
      <c r="R61" s="499"/>
      <c r="S61" s="499"/>
      <c r="T61" s="499"/>
      <c r="U61" s="499"/>
      <c r="V61" s="499"/>
      <c r="W61" s="499"/>
      <c r="X61" s="499"/>
      <c r="Y61" s="499"/>
      <c r="Z61" s="499"/>
      <c r="AA61" s="499"/>
      <c r="AB61" s="499"/>
      <c r="AC61" s="499"/>
      <c r="AD61" s="499"/>
      <c r="AE61" s="499"/>
      <c r="AF61" s="499"/>
      <c r="AG61" s="499"/>
      <c r="AH61" s="357"/>
      <c r="AI61" s="158"/>
      <c r="AJ61" s="158"/>
    </row>
    <row r="62" spans="1:36">
      <c r="A62" s="28">
        <v>6100</v>
      </c>
      <c r="B62" s="813" t="s">
        <v>335</v>
      </c>
      <c r="C62" s="814"/>
      <c r="D62" s="430">
        <f>SUM(D63:D66)</f>
        <v>-8550959</v>
      </c>
      <c r="E62" s="430">
        <f t="shared" ref="E62:AG62" si="16">SUM(E63:E66)</f>
        <v>-7293429</v>
      </c>
      <c r="F62" s="430">
        <f t="shared" si="16"/>
        <v>2380649</v>
      </c>
      <c r="G62" s="430">
        <f t="shared" si="16"/>
        <v>2204656</v>
      </c>
      <c r="H62" s="430">
        <f t="shared" si="16"/>
        <v>2621571</v>
      </c>
      <c r="I62" s="430">
        <f t="shared" si="16"/>
        <v>2278040</v>
      </c>
      <c r="J62" s="430">
        <f t="shared" si="16"/>
        <v>210024</v>
      </c>
      <c r="K62" s="430">
        <f t="shared" si="16"/>
        <v>187223</v>
      </c>
      <c r="L62" s="430">
        <f t="shared" si="16"/>
        <v>151968</v>
      </c>
      <c r="M62" s="430">
        <f t="shared" si="16"/>
        <v>103268</v>
      </c>
      <c r="N62" s="430">
        <f t="shared" si="16"/>
        <v>1618672</v>
      </c>
      <c r="O62" s="430">
        <f t="shared" si="16"/>
        <v>1341458</v>
      </c>
      <c r="P62" s="430">
        <f t="shared" si="16"/>
        <v>207557</v>
      </c>
      <c r="Q62" s="430">
        <f t="shared" si="16"/>
        <v>184015</v>
      </c>
      <c r="R62" s="430">
        <f t="shared" si="16"/>
        <v>150459</v>
      </c>
      <c r="S62" s="430">
        <f t="shared" si="16"/>
        <v>136667</v>
      </c>
      <c r="T62" s="430">
        <f t="shared" si="16"/>
        <v>192313</v>
      </c>
      <c r="U62" s="430">
        <f t="shared" si="16"/>
        <v>179886</v>
      </c>
      <c r="V62" s="430">
        <f t="shared" si="16"/>
        <v>324447</v>
      </c>
      <c r="W62" s="430">
        <f t="shared" si="16"/>
        <v>283295</v>
      </c>
      <c r="X62" s="430">
        <f t="shared" si="16"/>
        <v>81060</v>
      </c>
      <c r="Y62" s="430">
        <f t="shared" si="16"/>
        <v>70495</v>
      </c>
      <c r="Z62" s="430">
        <f t="shared" si="16"/>
        <v>227990</v>
      </c>
      <c r="AA62" s="430">
        <f t="shared" si="16"/>
        <v>212358</v>
      </c>
      <c r="AB62" s="430">
        <f t="shared" si="16"/>
        <v>1009376</v>
      </c>
      <c r="AC62" s="430">
        <f t="shared" si="16"/>
        <v>893949</v>
      </c>
      <c r="AD62" s="430">
        <f t="shared" si="16"/>
        <v>430278</v>
      </c>
      <c r="AE62" s="430">
        <f t="shared" si="16"/>
        <v>409264</v>
      </c>
      <c r="AF62" s="430">
        <f t="shared" si="16"/>
        <v>1055405</v>
      </c>
      <c r="AG62" s="430">
        <f t="shared" si="16"/>
        <v>1191145</v>
      </c>
      <c r="AH62" s="348"/>
      <c r="AI62" s="348"/>
      <c r="AJ62" s="348"/>
    </row>
    <row r="63" spans="1:36" ht="24">
      <c r="A63" s="451"/>
      <c r="B63" s="17">
        <v>6101</v>
      </c>
      <c r="C63" s="452" t="s">
        <v>336</v>
      </c>
      <c r="D63" s="378">
        <v>958590</v>
      </c>
      <c r="E63" s="453">
        <v>1108691</v>
      </c>
      <c r="F63" s="453">
        <v>13075</v>
      </c>
      <c r="G63" s="453">
        <v>13075</v>
      </c>
      <c r="H63" s="378">
        <v>2068</v>
      </c>
      <c r="I63" s="453">
        <v>2068</v>
      </c>
      <c r="J63" s="453">
        <v>348</v>
      </c>
      <c r="K63" s="378">
        <v>348</v>
      </c>
      <c r="L63" s="378"/>
      <c r="M63" s="453"/>
      <c r="N63" s="453">
        <v>14994</v>
      </c>
      <c r="O63" s="453">
        <v>14994</v>
      </c>
      <c r="P63" s="378">
        <v>963</v>
      </c>
      <c r="Q63" s="453">
        <v>963</v>
      </c>
      <c r="R63" s="453">
        <v>42</v>
      </c>
      <c r="S63" s="378">
        <v>42</v>
      </c>
      <c r="T63" s="378"/>
      <c r="U63" s="453"/>
      <c r="V63" s="453">
        <v>1036</v>
      </c>
      <c r="W63" s="453">
        <v>1036</v>
      </c>
      <c r="X63" s="378"/>
      <c r="Y63" s="453"/>
      <c r="Z63" s="453"/>
      <c r="AA63" s="378"/>
      <c r="AB63" s="378"/>
      <c r="AC63" s="453"/>
      <c r="AD63" s="453"/>
      <c r="AE63" s="453"/>
      <c r="AF63" s="378">
        <f t="shared" ref="AF63:AG71" si="17">SUM(D63+F63+H63+J63+L63+N63+P63+R63+T63+V63+X63+Z63+AB63+AD63)</f>
        <v>991116</v>
      </c>
      <c r="AG63" s="378">
        <f t="shared" si="17"/>
        <v>1141217</v>
      </c>
      <c r="AH63" s="349"/>
      <c r="AI63" s="349"/>
      <c r="AJ63" s="349"/>
    </row>
    <row r="64" spans="1:36" ht="24.75" customHeight="1">
      <c r="A64" s="451"/>
      <c r="B64" s="454">
        <v>6102</v>
      </c>
      <c r="C64" s="455" t="s">
        <v>337</v>
      </c>
      <c r="D64" s="378">
        <v>-148200</v>
      </c>
      <c r="E64" s="453">
        <v>-162561</v>
      </c>
      <c r="F64" s="453"/>
      <c r="G64" s="453"/>
      <c r="H64" s="378"/>
      <c r="I64" s="453"/>
      <c r="J64" s="453"/>
      <c r="K64" s="378"/>
      <c r="L64" s="378"/>
      <c r="M64" s="453"/>
      <c r="N64" s="453"/>
      <c r="O64" s="453"/>
      <c r="P64" s="378"/>
      <c r="Q64" s="453"/>
      <c r="R64" s="453"/>
      <c r="S64" s="378"/>
      <c r="T64" s="378"/>
      <c r="U64" s="453"/>
      <c r="V64" s="453"/>
      <c r="W64" s="453"/>
      <c r="X64" s="378"/>
      <c r="Y64" s="453"/>
      <c r="Z64" s="453"/>
      <c r="AA64" s="378"/>
      <c r="AB64" s="378"/>
      <c r="AC64" s="453"/>
      <c r="AD64" s="453"/>
      <c r="AE64" s="453"/>
      <c r="AF64" s="378">
        <f t="shared" si="17"/>
        <v>-148200</v>
      </c>
      <c r="AG64" s="378">
        <f t="shared" si="17"/>
        <v>-162561</v>
      </c>
      <c r="AH64" s="349"/>
      <c r="AI64" s="349"/>
      <c r="AJ64" s="349"/>
    </row>
    <row r="65" spans="1:37" ht="24">
      <c r="A65" s="451"/>
      <c r="B65" s="456" t="s">
        <v>338</v>
      </c>
      <c r="C65" s="457" t="s">
        <v>339</v>
      </c>
      <c r="D65" s="378">
        <v>179679</v>
      </c>
      <c r="E65" s="453">
        <v>179679</v>
      </c>
      <c r="F65" s="453"/>
      <c r="G65" s="453"/>
      <c r="H65" s="378">
        <v>12378</v>
      </c>
      <c r="I65" s="453">
        <v>12378</v>
      </c>
      <c r="J65" s="453"/>
      <c r="K65" s="378"/>
      <c r="L65" s="378"/>
      <c r="M65" s="453"/>
      <c r="N65" s="453"/>
      <c r="O65" s="453"/>
      <c r="P65" s="378">
        <v>6241</v>
      </c>
      <c r="Q65" s="453">
        <v>6241</v>
      </c>
      <c r="R65" s="453"/>
      <c r="S65" s="378"/>
      <c r="T65" s="378"/>
      <c r="U65" s="453"/>
      <c r="V65" s="453">
        <v>8352</v>
      </c>
      <c r="W65" s="453">
        <v>8352</v>
      </c>
      <c r="X65" s="378"/>
      <c r="Y65" s="453"/>
      <c r="Z65" s="453">
        <v>5839</v>
      </c>
      <c r="AA65" s="378">
        <v>5839</v>
      </c>
      <c r="AB65" s="378"/>
      <c r="AC65" s="453"/>
      <c r="AD65" s="453"/>
      <c r="AE65" s="453"/>
      <c r="AF65" s="378">
        <f t="shared" si="17"/>
        <v>212489</v>
      </c>
      <c r="AG65" s="378">
        <f t="shared" si="17"/>
        <v>212489</v>
      </c>
      <c r="AH65" s="349"/>
      <c r="AI65" s="349"/>
      <c r="AJ65" s="349"/>
    </row>
    <row r="66" spans="1:37" ht="24">
      <c r="A66" s="451"/>
      <c r="B66" s="456" t="s">
        <v>340</v>
      </c>
      <c r="C66" s="457" t="s">
        <v>341</v>
      </c>
      <c r="D66" s="378">
        <v>-9541028</v>
      </c>
      <c r="E66" s="453">
        <v>-8419238</v>
      </c>
      <c r="F66" s="453">
        <v>2367574</v>
      </c>
      <c r="G66" s="453">
        <v>2191581</v>
      </c>
      <c r="H66" s="378">
        <v>2607125</v>
      </c>
      <c r="I66" s="453">
        <v>2263594</v>
      </c>
      <c r="J66" s="453">
        <v>209676</v>
      </c>
      <c r="K66" s="378">
        <v>186875</v>
      </c>
      <c r="L66" s="378">
        <v>151968</v>
      </c>
      <c r="M66" s="453">
        <v>103268</v>
      </c>
      <c r="N66" s="453">
        <v>1603678</v>
      </c>
      <c r="O66" s="453">
        <v>1326464</v>
      </c>
      <c r="P66" s="378">
        <v>200353</v>
      </c>
      <c r="Q66" s="453">
        <v>176811</v>
      </c>
      <c r="R66" s="453">
        <v>150417</v>
      </c>
      <c r="S66" s="378">
        <v>136625</v>
      </c>
      <c r="T66" s="378">
        <v>192313</v>
      </c>
      <c r="U66" s="453">
        <v>179886</v>
      </c>
      <c r="V66" s="453">
        <v>315059</v>
      </c>
      <c r="W66" s="453">
        <v>273907</v>
      </c>
      <c r="X66" s="378">
        <v>81060</v>
      </c>
      <c r="Y66" s="453">
        <v>70495</v>
      </c>
      <c r="Z66" s="453">
        <v>222151</v>
      </c>
      <c r="AA66" s="378">
        <v>206519</v>
      </c>
      <c r="AB66" s="378">
        <v>1009376</v>
      </c>
      <c r="AC66" s="453">
        <v>893949</v>
      </c>
      <c r="AD66" s="453">
        <v>430278</v>
      </c>
      <c r="AE66" s="453">
        <v>409264</v>
      </c>
      <c r="AF66" s="378">
        <f t="shared" si="17"/>
        <v>0</v>
      </c>
      <c r="AG66" s="378">
        <f t="shared" si="17"/>
        <v>0</v>
      </c>
      <c r="AH66" s="349"/>
      <c r="AI66" s="349"/>
      <c r="AJ66" s="349"/>
    </row>
    <row r="67" spans="1:37" ht="12" customHeight="1">
      <c r="A67" s="28">
        <v>6200</v>
      </c>
      <c r="B67" s="787" t="s">
        <v>342</v>
      </c>
      <c r="C67" s="788"/>
      <c r="D67" s="376">
        <f>SUM(D69)</f>
        <v>-1266</v>
      </c>
      <c r="E67" s="376">
        <f>SUM(E68:E69)</f>
        <v>-151590</v>
      </c>
      <c r="F67" s="376">
        <f t="shared" ref="F67:G67" si="18">SUM(F68:F69)</f>
        <v>-29</v>
      </c>
      <c r="G67" s="376">
        <f t="shared" si="18"/>
        <v>-29</v>
      </c>
      <c r="H67" s="376"/>
      <c r="I67" s="489"/>
      <c r="J67" s="489"/>
      <c r="K67" s="376"/>
      <c r="L67" s="376"/>
      <c r="M67" s="489"/>
      <c r="N67" s="489"/>
      <c r="O67" s="489"/>
      <c r="P67" s="376"/>
      <c r="Q67" s="489"/>
      <c r="R67" s="489"/>
      <c r="S67" s="376"/>
      <c r="T67" s="376">
        <f>SUM(T68:T69)</f>
        <v>0</v>
      </c>
      <c r="U67" s="376">
        <f>SUM(U68:U69)</f>
        <v>0</v>
      </c>
      <c r="V67" s="489"/>
      <c r="W67" s="489"/>
      <c r="X67" s="376"/>
      <c r="Y67" s="489"/>
      <c r="Z67" s="489"/>
      <c r="AA67" s="376"/>
      <c r="AB67" s="376"/>
      <c r="AC67" s="489"/>
      <c r="AD67" s="489"/>
      <c r="AE67" s="489"/>
      <c r="AF67" s="378">
        <f t="shared" si="17"/>
        <v>-1295</v>
      </c>
      <c r="AG67" s="378">
        <f t="shared" si="17"/>
        <v>-151619</v>
      </c>
      <c r="AH67" s="349"/>
      <c r="AI67" s="348"/>
      <c r="AJ67" s="348"/>
    </row>
    <row r="68" spans="1:37">
      <c r="A68" s="458"/>
      <c r="B68" s="17">
        <v>6201</v>
      </c>
      <c r="C68" s="459" t="s">
        <v>343</v>
      </c>
      <c r="D68" s="378">
        <v>0</v>
      </c>
      <c r="E68" s="453">
        <v>0</v>
      </c>
      <c r="F68" s="453"/>
      <c r="G68" s="453"/>
      <c r="H68" s="378"/>
      <c r="I68" s="453"/>
      <c r="J68" s="453"/>
      <c r="K68" s="378"/>
      <c r="L68" s="378"/>
      <c r="M68" s="453"/>
      <c r="N68" s="453"/>
      <c r="O68" s="453"/>
      <c r="P68" s="378"/>
      <c r="Q68" s="453"/>
      <c r="R68" s="453"/>
      <c r="S68" s="378"/>
      <c r="T68" s="378"/>
      <c r="U68" s="453"/>
      <c r="V68" s="453"/>
      <c r="W68" s="453"/>
      <c r="X68" s="378"/>
      <c r="Y68" s="453"/>
      <c r="Z68" s="453"/>
      <c r="AA68" s="378"/>
      <c r="AB68" s="378"/>
      <c r="AC68" s="453"/>
      <c r="AD68" s="453"/>
      <c r="AE68" s="453"/>
      <c r="AF68" s="378">
        <f t="shared" si="17"/>
        <v>0</v>
      </c>
      <c r="AG68" s="378">
        <f t="shared" si="17"/>
        <v>0</v>
      </c>
      <c r="AH68" s="349"/>
      <c r="AI68" s="349"/>
      <c r="AJ68" s="349"/>
    </row>
    <row r="69" spans="1:37" ht="12.75" customHeight="1">
      <c r="A69" s="377"/>
      <c r="B69" s="460">
        <v>6202</v>
      </c>
      <c r="C69" s="461" t="s">
        <v>344</v>
      </c>
      <c r="D69" s="378">
        <v>-1266</v>
      </c>
      <c r="E69" s="453">
        <v>-151590</v>
      </c>
      <c r="F69" s="453">
        <v>-29</v>
      </c>
      <c r="G69" s="453">
        <v>-29</v>
      </c>
      <c r="H69" s="378"/>
      <c r="I69" s="453"/>
      <c r="J69" s="453"/>
      <c r="K69" s="378"/>
      <c r="L69" s="378"/>
      <c r="M69" s="453"/>
      <c r="N69" s="453"/>
      <c r="O69" s="453"/>
      <c r="P69" s="378"/>
      <c r="Q69" s="453"/>
      <c r="R69" s="453"/>
      <c r="S69" s="378"/>
      <c r="T69" s="378"/>
      <c r="U69" s="453"/>
      <c r="V69" s="453"/>
      <c r="W69" s="453"/>
      <c r="X69" s="378"/>
      <c r="Y69" s="453"/>
      <c r="Z69" s="453"/>
      <c r="AA69" s="378"/>
      <c r="AB69" s="378"/>
      <c r="AC69" s="453"/>
      <c r="AD69" s="453"/>
      <c r="AE69" s="453"/>
      <c r="AF69" s="378">
        <f t="shared" si="17"/>
        <v>-1295</v>
      </c>
      <c r="AG69" s="378">
        <f t="shared" si="17"/>
        <v>-151619</v>
      </c>
      <c r="AH69" s="349"/>
      <c r="AI69" s="349"/>
      <c r="AJ69" s="349"/>
    </row>
    <row r="70" spans="1:37" ht="12" customHeight="1">
      <c r="A70" s="28">
        <v>6400</v>
      </c>
      <c r="B70" s="789" t="s">
        <v>345</v>
      </c>
      <c r="C70" s="790"/>
      <c r="D70" s="378">
        <v>14891</v>
      </c>
      <c r="E70" s="453">
        <v>14891</v>
      </c>
      <c r="F70" s="489"/>
      <c r="G70" s="489"/>
      <c r="H70" s="489"/>
      <c r="I70" s="490"/>
      <c r="J70" s="453"/>
      <c r="K70" s="378"/>
      <c r="L70" s="376"/>
      <c r="M70" s="489"/>
      <c r="N70" s="489"/>
      <c r="O70" s="489"/>
      <c r="P70" s="533"/>
      <c r="Q70" s="490"/>
      <c r="R70" s="536"/>
      <c r="S70" s="533"/>
      <c r="T70" s="376"/>
      <c r="U70" s="489"/>
      <c r="V70" s="489"/>
      <c r="W70" s="489"/>
      <c r="X70" s="533"/>
      <c r="Y70" s="490"/>
      <c r="Z70" s="490"/>
      <c r="AA70" s="533"/>
      <c r="AB70" s="376"/>
      <c r="AC70" s="489"/>
      <c r="AD70" s="489"/>
      <c r="AE70" s="489"/>
      <c r="AF70" s="378">
        <f t="shared" si="17"/>
        <v>14891</v>
      </c>
      <c r="AG70" s="378">
        <f t="shared" si="17"/>
        <v>14891</v>
      </c>
      <c r="AH70" s="349"/>
      <c r="AI70" s="350"/>
      <c r="AJ70" s="351"/>
    </row>
    <row r="71" spans="1:37" ht="12.6" thickBot="1">
      <c r="A71" s="28"/>
      <c r="B71" s="462">
        <v>6401</v>
      </c>
      <c r="C71" s="463" t="s">
        <v>343</v>
      </c>
      <c r="D71" s="378">
        <v>14891</v>
      </c>
      <c r="E71" s="453">
        <v>14891</v>
      </c>
      <c r="F71" s="453"/>
      <c r="G71" s="453"/>
      <c r="H71" s="378"/>
      <c r="I71" s="453"/>
      <c r="J71" s="453"/>
      <c r="K71" s="378"/>
      <c r="L71" s="378"/>
      <c r="M71" s="453"/>
      <c r="N71" s="453"/>
      <c r="O71" s="453"/>
      <c r="P71" s="378"/>
      <c r="Q71" s="453"/>
      <c r="R71" s="453"/>
      <c r="S71" s="378"/>
      <c r="T71" s="378"/>
      <c r="U71" s="453"/>
      <c r="V71" s="453"/>
      <c r="W71" s="453"/>
      <c r="X71" s="378"/>
      <c r="Y71" s="453"/>
      <c r="Z71" s="453"/>
      <c r="AA71" s="378"/>
      <c r="AB71" s="378"/>
      <c r="AC71" s="453"/>
      <c r="AD71" s="453"/>
      <c r="AE71" s="453"/>
      <c r="AF71" s="378">
        <f t="shared" si="17"/>
        <v>14891</v>
      </c>
      <c r="AG71" s="378">
        <f t="shared" si="17"/>
        <v>14891</v>
      </c>
      <c r="AH71" s="349"/>
      <c r="AI71" s="349"/>
      <c r="AJ71" s="349"/>
    </row>
    <row r="72" spans="1:37" ht="12.6" thickBot="1">
      <c r="A72" s="406"/>
      <c r="B72" s="23"/>
      <c r="C72" s="380" t="s">
        <v>346</v>
      </c>
      <c r="D72" s="446">
        <f>SUM(D62+D67+D70)</f>
        <v>-8537334</v>
      </c>
      <c r="E72" s="446">
        <f t="shared" ref="E72:K72" si="19">SUM(E62+E67+E70)</f>
        <v>-7430128</v>
      </c>
      <c r="F72" s="446">
        <f t="shared" si="19"/>
        <v>2380620</v>
      </c>
      <c r="G72" s="446">
        <f>SUM(G62+G67+G70)</f>
        <v>2204627</v>
      </c>
      <c r="H72" s="446">
        <f t="shared" si="19"/>
        <v>2621571</v>
      </c>
      <c r="I72" s="446">
        <f t="shared" si="19"/>
        <v>2278040</v>
      </c>
      <c r="J72" s="446">
        <f t="shared" si="19"/>
        <v>210024</v>
      </c>
      <c r="K72" s="446">
        <f t="shared" si="19"/>
        <v>187223</v>
      </c>
      <c r="L72" s="446">
        <f>SUM(L62+L67+L70)</f>
        <v>151968</v>
      </c>
      <c r="M72" s="446">
        <f t="shared" ref="M72:S72" si="20">SUM(M62+M67+M70)</f>
        <v>103268</v>
      </c>
      <c r="N72" s="446">
        <f t="shared" si="20"/>
        <v>1618672</v>
      </c>
      <c r="O72" s="446">
        <f t="shared" si="20"/>
        <v>1341458</v>
      </c>
      <c r="P72" s="446">
        <f t="shared" si="20"/>
        <v>207557</v>
      </c>
      <c r="Q72" s="446">
        <f t="shared" si="20"/>
        <v>184015</v>
      </c>
      <c r="R72" s="446">
        <f t="shared" si="20"/>
        <v>150459</v>
      </c>
      <c r="S72" s="446">
        <f t="shared" si="20"/>
        <v>136667</v>
      </c>
      <c r="T72" s="446">
        <f>SUM(T62+T67+T70)</f>
        <v>192313</v>
      </c>
      <c r="U72" s="446">
        <f t="shared" ref="U72:AG72" si="21">SUM(U62+U67+U70)</f>
        <v>179886</v>
      </c>
      <c r="V72" s="446">
        <f t="shared" si="21"/>
        <v>324447</v>
      </c>
      <c r="W72" s="446">
        <f t="shared" si="21"/>
        <v>283295</v>
      </c>
      <c r="X72" s="446">
        <f t="shared" si="21"/>
        <v>81060</v>
      </c>
      <c r="Y72" s="446">
        <f t="shared" si="21"/>
        <v>70495</v>
      </c>
      <c r="Z72" s="446">
        <f t="shared" si="21"/>
        <v>227990</v>
      </c>
      <c r="AA72" s="446">
        <f t="shared" si="21"/>
        <v>212358</v>
      </c>
      <c r="AB72" s="446">
        <f t="shared" si="21"/>
        <v>1009376</v>
      </c>
      <c r="AC72" s="446">
        <f t="shared" si="21"/>
        <v>893949</v>
      </c>
      <c r="AD72" s="446">
        <f t="shared" si="21"/>
        <v>430278</v>
      </c>
      <c r="AE72" s="446">
        <f t="shared" si="21"/>
        <v>409264</v>
      </c>
      <c r="AF72" s="446">
        <f t="shared" si="21"/>
        <v>1069001</v>
      </c>
      <c r="AG72" s="446">
        <f t="shared" si="21"/>
        <v>1054417</v>
      </c>
      <c r="AH72" s="348"/>
      <c r="AI72" s="348"/>
      <c r="AJ72" s="348"/>
    </row>
    <row r="73" spans="1:37" ht="60.75" customHeight="1" thickBot="1">
      <c r="A73" s="370" t="s">
        <v>0</v>
      </c>
      <c r="B73" s="371" t="s">
        <v>311</v>
      </c>
      <c r="C73" s="817" t="s">
        <v>347</v>
      </c>
      <c r="D73" s="818"/>
      <c r="E73" s="402"/>
      <c r="F73" s="402"/>
      <c r="G73" s="402"/>
      <c r="H73" s="491"/>
      <c r="I73" s="492"/>
      <c r="J73" s="492"/>
      <c r="K73" s="530"/>
      <c r="AI73" s="158"/>
      <c r="AJ73" s="158"/>
    </row>
    <row r="74" spans="1:37" ht="12.75" customHeight="1" thickBot="1">
      <c r="A74" s="403">
        <v>7600</v>
      </c>
      <c r="B74" s="791" t="s">
        <v>348</v>
      </c>
      <c r="C74" s="792"/>
      <c r="D74" s="404">
        <v>-479212</v>
      </c>
      <c r="E74" s="405">
        <v>-421947</v>
      </c>
      <c r="F74" s="405"/>
      <c r="G74" s="405"/>
      <c r="H74" s="404"/>
      <c r="I74" s="405"/>
      <c r="J74" s="405"/>
      <c r="K74" s="405"/>
      <c r="L74" s="404"/>
      <c r="M74" s="405"/>
      <c r="N74" s="405"/>
      <c r="O74" s="405"/>
      <c r="P74" s="404"/>
      <c r="Q74" s="405"/>
      <c r="R74" s="405"/>
      <c r="S74" s="405"/>
      <c r="T74" s="404"/>
      <c r="U74" s="405"/>
      <c r="V74" s="405">
        <v>-9354</v>
      </c>
      <c r="W74" s="405">
        <v>-9354</v>
      </c>
      <c r="X74" s="404"/>
      <c r="Y74" s="405"/>
      <c r="Z74" s="405"/>
      <c r="AA74" s="405"/>
      <c r="AB74" s="404"/>
      <c r="AC74" s="405"/>
      <c r="AD74" s="405"/>
      <c r="AE74" s="405"/>
      <c r="AF74" s="422">
        <f t="shared" ref="AF74:AG74" si="22">SUM(D74+F74+H74+J74+L74+N74+P74+R74+T74+V74+X74+Z74+AB74+AD74)</f>
        <v>-488566</v>
      </c>
      <c r="AG74" s="422">
        <f t="shared" si="22"/>
        <v>-431301</v>
      </c>
      <c r="AH74" s="352"/>
      <c r="AI74" s="352"/>
      <c r="AJ74" s="352"/>
    </row>
    <row r="75" spans="1:37" ht="12.6" thickBot="1">
      <c r="A75" s="406"/>
      <c r="B75" s="379"/>
      <c r="C75" s="407" t="s">
        <v>349</v>
      </c>
      <c r="D75" s="404">
        <v>-479212</v>
      </c>
      <c r="E75" s="405">
        <v>-421947</v>
      </c>
      <c r="F75" s="381"/>
      <c r="G75" s="381"/>
      <c r="H75" s="381"/>
      <c r="I75" s="381"/>
      <c r="J75" s="381"/>
      <c r="K75" s="381"/>
      <c r="L75" s="381"/>
      <c r="M75" s="381"/>
      <c r="N75" s="381"/>
      <c r="O75" s="381"/>
      <c r="P75" s="381"/>
      <c r="Q75" s="381"/>
      <c r="R75" s="381"/>
      <c r="S75" s="381"/>
      <c r="T75" s="381"/>
      <c r="U75" s="381"/>
      <c r="V75" s="381"/>
      <c r="W75" s="381"/>
      <c r="X75" s="381"/>
      <c r="Y75" s="381"/>
      <c r="Z75" s="381"/>
      <c r="AA75" s="381"/>
      <c r="AB75" s="381"/>
      <c r="AC75" s="381"/>
      <c r="AD75" s="381"/>
      <c r="AE75" s="381"/>
      <c r="AF75" s="404">
        <v>-142408</v>
      </c>
      <c r="AG75" s="405">
        <v>-90721</v>
      </c>
      <c r="AH75" s="352"/>
      <c r="AI75" s="353"/>
      <c r="AJ75" s="353"/>
    </row>
    <row r="76" spans="1:37" ht="12.6" thickBot="1">
      <c r="A76" s="408"/>
      <c r="B76" s="409"/>
      <c r="C76" s="410"/>
      <c r="D76" s="411"/>
      <c r="E76" s="411"/>
      <c r="F76" s="411"/>
      <c r="G76" s="411"/>
      <c r="H76" s="411"/>
      <c r="I76" s="411"/>
      <c r="J76" s="411"/>
      <c r="K76" s="411"/>
      <c r="L76" s="411"/>
      <c r="M76" s="411"/>
      <c r="N76" s="411"/>
      <c r="O76" s="411"/>
      <c r="P76" s="411"/>
      <c r="Q76" s="411"/>
      <c r="R76" s="411"/>
      <c r="S76" s="411"/>
      <c r="T76" s="411"/>
      <c r="U76" s="411"/>
      <c r="V76" s="411"/>
      <c r="W76" s="411"/>
      <c r="X76" s="411"/>
      <c r="Y76" s="411"/>
      <c r="Z76" s="411"/>
      <c r="AA76" s="411"/>
      <c r="AB76" s="411"/>
      <c r="AC76" s="411"/>
      <c r="AD76" s="411"/>
      <c r="AE76" s="411"/>
      <c r="AF76" s="515"/>
      <c r="AG76" s="516"/>
      <c r="AH76" s="353"/>
      <c r="AI76" s="353"/>
      <c r="AJ76" s="353"/>
    </row>
    <row r="77" spans="1:37" ht="23.4" thickBot="1">
      <c r="A77" s="412"/>
      <c r="B77" s="413"/>
      <c r="C77" s="375" t="s">
        <v>350</v>
      </c>
      <c r="D77" s="414" t="s">
        <v>309</v>
      </c>
      <c r="E77" s="415" t="s">
        <v>310</v>
      </c>
      <c r="F77" s="414" t="s">
        <v>309</v>
      </c>
      <c r="G77" s="415" t="s">
        <v>310</v>
      </c>
      <c r="H77" s="414" t="s">
        <v>309</v>
      </c>
      <c r="I77" s="415" t="s">
        <v>310</v>
      </c>
      <c r="J77" s="414" t="s">
        <v>309</v>
      </c>
      <c r="K77" s="415" t="s">
        <v>310</v>
      </c>
      <c r="L77" s="414" t="s">
        <v>309</v>
      </c>
      <c r="M77" s="415" t="s">
        <v>310</v>
      </c>
      <c r="N77" s="414" t="s">
        <v>309</v>
      </c>
      <c r="O77" s="415" t="s">
        <v>310</v>
      </c>
      <c r="P77" s="414" t="s">
        <v>309</v>
      </c>
      <c r="Q77" s="415" t="s">
        <v>310</v>
      </c>
      <c r="R77" s="414" t="s">
        <v>309</v>
      </c>
      <c r="S77" s="415" t="s">
        <v>310</v>
      </c>
      <c r="T77" s="414" t="s">
        <v>309</v>
      </c>
      <c r="U77" s="415" t="s">
        <v>310</v>
      </c>
      <c r="V77" s="414" t="s">
        <v>309</v>
      </c>
      <c r="W77" s="415" t="s">
        <v>310</v>
      </c>
      <c r="X77" s="414" t="s">
        <v>309</v>
      </c>
      <c r="Y77" s="415" t="s">
        <v>310</v>
      </c>
      <c r="Z77" s="414" t="s">
        <v>309</v>
      </c>
      <c r="AA77" s="415" t="s">
        <v>310</v>
      </c>
      <c r="AB77" s="414" t="s">
        <v>309</v>
      </c>
      <c r="AC77" s="415" t="s">
        <v>310</v>
      </c>
      <c r="AD77" s="414" t="s">
        <v>309</v>
      </c>
      <c r="AE77" s="525" t="s">
        <v>310</v>
      </c>
      <c r="AF77" s="512" t="s">
        <v>309</v>
      </c>
      <c r="AG77" s="513" t="s">
        <v>310</v>
      </c>
      <c r="AH77" s="359"/>
    </row>
    <row r="78" spans="1:37" s="160" customFormat="1" ht="48.6" thickBot="1">
      <c r="A78" s="416"/>
      <c r="B78" s="416"/>
      <c r="C78" s="417" t="s">
        <v>351</v>
      </c>
      <c r="D78" s="418">
        <f>SUM(D49-D110+D60+D72+D74)</f>
        <v>-4692043</v>
      </c>
      <c r="E78" s="418">
        <f>SUM(E49-E110+E60+E72+E74)</f>
        <v>1076508</v>
      </c>
      <c r="F78" s="418">
        <f t="shared" ref="F78:AG78" si="23">SUM(F49-F110+F60+F72+F74)</f>
        <v>0</v>
      </c>
      <c r="G78" s="418">
        <f t="shared" si="23"/>
        <v>-20086</v>
      </c>
      <c r="H78" s="418">
        <f t="shared" si="23"/>
        <v>0</v>
      </c>
      <c r="I78" s="418">
        <f t="shared" si="23"/>
        <v>-14204</v>
      </c>
      <c r="J78" s="418">
        <f t="shared" si="23"/>
        <v>0</v>
      </c>
      <c r="K78" s="418">
        <f t="shared" si="23"/>
        <v>-5408</v>
      </c>
      <c r="L78" s="418">
        <f t="shared" si="23"/>
        <v>0</v>
      </c>
      <c r="M78" s="418">
        <f t="shared" si="23"/>
        <v>-1812</v>
      </c>
      <c r="N78" s="418">
        <f t="shared" si="23"/>
        <v>20340</v>
      </c>
      <c r="O78" s="418">
        <f t="shared" si="23"/>
        <v>-6125</v>
      </c>
      <c r="P78" s="418">
        <f t="shared" si="23"/>
        <v>0</v>
      </c>
      <c r="Q78" s="418">
        <f t="shared" si="23"/>
        <v>-2940</v>
      </c>
      <c r="R78" s="418">
        <f t="shared" si="23"/>
        <v>0</v>
      </c>
      <c r="S78" s="418">
        <f t="shared" si="23"/>
        <v>0</v>
      </c>
      <c r="T78" s="418">
        <f t="shared" si="23"/>
        <v>0</v>
      </c>
      <c r="U78" s="418">
        <f t="shared" si="23"/>
        <v>-1633</v>
      </c>
      <c r="V78" s="418">
        <f t="shared" si="23"/>
        <v>17833</v>
      </c>
      <c r="W78" s="418">
        <f t="shared" si="23"/>
        <v>12542</v>
      </c>
      <c r="X78" s="418">
        <f t="shared" si="23"/>
        <v>0</v>
      </c>
      <c r="Y78" s="418">
        <f t="shared" si="23"/>
        <v>0</v>
      </c>
      <c r="Z78" s="418">
        <f t="shared" si="23"/>
        <v>707</v>
      </c>
      <c r="AA78" s="418">
        <f t="shared" si="23"/>
        <v>-3575</v>
      </c>
      <c r="AB78" s="418">
        <f t="shared" si="23"/>
        <v>0</v>
      </c>
      <c r="AC78" s="418">
        <f t="shared" si="23"/>
        <v>-28590</v>
      </c>
      <c r="AD78" s="418">
        <f t="shared" si="23"/>
        <v>0</v>
      </c>
      <c r="AE78" s="418">
        <f t="shared" si="23"/>
        <v>0</v>
      </c>
      <c r="AF78" s="418">
        <f t="shared" si="23"/>
        <v>-4653163</v>
      </c>
      <c r="AG78" s="418">
        <f t="shared" si="23"/>
        <v>1004677</v>
      </c>
      <c r="AH78" s="364"/>
    </row>
    <row r="79" spans="1:37" ht="12.6" thickBot="1">
      <c r="A79" s="419"/>
      <c r="B79" s="420"/>
      <c r="C79" s="421" t="s">
        <v>126</v>
      </c>
      <c r="D79" s="422"/>
      <c r="E79" s="422"/>
      <c r="F79" s="422"/>
      <c r="G79" s="422"/>
      <c r="H79" s="422"/>
      <c r="I79" s="422"/>
      <c r="J79" s="422"/>
      <c r="K79" s="422"/>
      <c r="L79" s="504"/>
      <c r="M79" s="504"/>
      <c r="N79" s="504"/>
      <c r="O79" s="504"/>
      <c r="P79" s="504"/>
      <c r="Q79" s="504"/>
      <c r="R79" s="504"/>
      <c r="S79" s="504"/>
      <c r="T79" s="504"/>
      <c r="U79" s="504"/>
      <c r="V79" s="504"/>
      <c r="W79" s="504"/>
      <c r="X79" s="504"/>
      <c r="Y79" s="504"/>
      <c r="Z79" s="504"/>
      <c r="AA79" s="504"/>
      <c r="AB79" s="504"/>
      <c r="AC79" s="504"/>
      <c r="AD79" s="504"/>
      <c r="AE79" s="504"/>
      <c r="AF79" s="517"/>
      <c r="AG79" s="517"/>
      <c r="AH79" s="158"/>
      <c r="AI79" s="158"/>
      <c r="AJ79" s="158"/>
      <c r="AK79" s="158"/>
    </row>
    <row r="80" spans="1:37" ht="12.6" thickBot="1">
      <c r="A80" s="365"/>
      <c r="B80" s="366"/>
      <c r="C80" s="367"/>
      <c r="D80" s="793"/>
      <c r="E80" s="794"/>
      <c r="F80" s="794"/>
      <c r="G80" s="795"/>
      <c r="H80" s="801"/>
      <c r="I80" s="794"/>
      <c r="J80" s="794"/>
      <c r="K80" s="802"/>
      <c r="AI80" s="158"/>
      <c r="AJ80" s="158"/>
      <c r="AK80" s="158"/>
    </row>
    <row r="81" spans="1:37" ht="24.6" thickBot="1">
      <c r="A81" s="370" t="s">
        <v>0</v>
      </c>
      <c r="B81" s="371" t="s">
        <v>311</v>
      </c>
      <c r="C81" s="372" t="s">
        <v>352</v>
      </c>
      <c r="D81" s="373" t="s">
        <v>309</v>
      </c>
      <c r="E81" s="374" t="s">
        <v>310</v>
      </c>
      <c r="F81" s="493" t="s">
        <v>309</v>
      </c>
      <c r="G81" s="374" t="s">
        <v>310</v>
      </c>
      <c r="H81" s="493" t="s">
        <v>309</v>
      </c>
      <c r="I81" s="374" t="s">
        <v>310</v>
      </c>
      <c r="J81" s="493" t="s">
        <v>309</v>
      </c>
      <c r="K81" s="374" t="s">
        <v>310</v>
      </c>
      <c r="L81" s="534" t="s">
        <v>309</v>
      </c>
      <c r="M81" s="374" t="s">
        <v>310</v>
      </c>
      <c r="N81" s="493" t="s">
        <v>309</v>
      </c>
      <c r="O81" s="374" t="s">
        <v>310</v>
      </c>
      <c r="P81" s="493" t="s">
        <v>309</v>
      </c>
      <c r="Q81" s="374" t="s">
        <v>310</v>
      </c>
      <c r="R81" s="493" t="s">
        <v>309</v>
      </c>
      <c r="S81" s="374" t="s">
        <v>310</v>
      </c>
      <c r="T81" s="534" t="s">
        <v>309</v>
      </c>
      <c r="U81" s="374" t="s">
        <v>310</v>
      </c>
      <c r="V81" s="493" t="s">
        <v>309</v>
      </c>
      <c r="W81" s="374" t="s">
        <v>310</v>
      </c>
      <c r="X81" s="493" t="s">
        <v>309</v>
      </c>
      <c r="Y81" s="374" t="s">
        <v>310</v>
      </c>
      <c r="Z81" s="493" t="s">
        <v>309</v>
      </c>
      <c r="AA81" s="374" t="s">
        <v>310</v>
      </c>
      <c r="AB81" s="534" t="s">
        <v>309</v>
      </c>
      <c r="AC81" s="374" t="s">
        <v>310</v>
      </c>
      <c r="AD81" s="493" t="s">
        <v>309</v>
      </c>
      <c r="AE81" s="528" t="s">
        <v>310</v>
      </c>
      <c r="AF81" s="518" t="s">
        <v>309</v>
      </c>
      <c r="AG81" s="519" t="s">
        <v>310</v>
      </c>
      <c r="AH81" s="355"/>
      <c r="AI81" s="354"/>
      <c r="AJ81" s="355"/>
      <c r="AK81" s="158"/>
    </row>
    <row r="82" spans="1:37" ht="37.5" customHeight="1" thickBot="1">
      <c r="A82" s="713"/>
      <c r="B82" s="387"/>
      <c r="C82" s="372" t="s">
        <v>353</v>
      </c>
      <c r="D82" s="714"/>
      <c r="E82" s="714"/>
      <c r="F82" s="715"/>
      <c r="G82" s="716"/>
      <c r="H82" s="714"/>
      <c r="I82" s="714"/>
      <c r="J82" s="715"/>
      <c r="K82" s="716"/>
      <c r="L82" s="714"/>
      <c r="M82" s="714"/>
      <c r="N82" s="715"/>
      <c r="O82" s="716"/>
      <c r="P82" s="714"/>
      <c r="Q82" s="714"/>
      <c r="R82" s="715"/>
      <c r="S82" s="716"/>
      <c r="T82" s="714"/>
      <c r="U82" s="714"/>
      <c r="V82" s="715"/>
      <c r="W82" s="716"/>
      <c r="X82" s="714"/>
      <c r="Y82" s="714"/>
      <c r="Z82" s="715"/>
      <c r="AA82" s="716"/>
      <c r="AB82" s="714"/>
      <c r="AC82" s="714"/>
      <c r="AD82" s="715"/>
      <c r="AE82" s="716"/>
      <c r="AF82" s="714"/>
      <c r="AG82" s="714"/>
      <c r="AH82" s="364"/>
      <c r="AI82" s="356"/>
      <c r="AJ82" s="356"/>
      <c r="AK82" s="158"/>
    </row>
    <row r="83" spans="1:37" ht="24">
      <c r="A83" s="726" t="s">
        <v>354</v>
      </c>
      <c r="B83" s="727"/>
      <c r="C83" s="728" t="s">
        <v>355</v>
      </c>
      <c r="D83" s="729"/>
      <c r="E83" s="729"/>
      <c r="F83" s="230"/>
      <c r="G83" s="230"/>
      <c r="H83" s="729"/>
      <c r="I83" s="729"/>
      <c r="J83" s="230"/>
      <c r="K83" s="230"/>
      <c r="L83" s="729"/>
      <c r="M83" s="729"/>
      <c r="N83" s="230"/>
      <c r="O83" s="230"/>
      <c r="P83" s="729"/>
      <c r="Q83" s="729"/>
      <c r="R83" s="230"/>
      <c r="S83" s="230"/>
      <c r="T83" s="729"/>
      <c r="U83" s="729"/>
      <c r="V83" s="230"/>
      <c r="W83" s="230"/>
      <c r="X83" s="729"/>
      <c r="Y83" s="729"/>
      <c r="Z83" s="230"/>
      <c r="AA83" s="230"/>
      <c r="AB83" s="729"/>
      <c r="AC83" s="729"/>
      <c r="AD83" s="230"/>
      <c r="AE83" s="230"/>
      <c r="AF83" s="729">
        <f t="shared" ref="AF83:AG86" si="24">SUM(D83+F83+H83+J83+L83+N83+P83+R83+T83+V83+X83+Z83+AB83+AD83)</f>
        <v>0</v>
      </c>
      <c r="AG83" s="730">
        <f t="shared" si="24"/>
        <v>0</v>
      </c>
      <c r="AH83" s="368"/>
      <c r="AI83" s="357"/>
      <c r="AJ83" s="357"/>
      <c r="AK83" s="158"/>
    </row>
    <row r="84" spans="1:37" ht="24">
      <c r="A84" s="731" t="s">
        <v>246</v>
      </c>
      <c r="B84" s="722"/>
      <c r="C84" s="723" t="s">
        <v>245</v>
      </c>
      <c r="D84" s="724">
        <v>257475</v>
      </c>
      <c r="E84" s="724">
        <v>10000</v>
      </c>
      <c r="F84" s="219"/>
      <c r="G84" s="219"/>
      <c r="H84" s="724"/>
      <c r="I84" s="724"/>
      <c r="J84" s="219"/>
      <c r="K84" s="219"/>
      <c r="L84" s="724"/>
      <c r="M84" s="724"/>
      <c r="N84" s="219"/>
      <c r="O84" s="219"/>
      <c r="P84" s="724"/>
      <c r="Q84" s="724"/>
      <c r="R84" s="219"/>
      <c r="S84" s="219"/>
      <c r="T84" s="724"/>
      <c r="U84" s="724"/>
      <c r="V84" s="219"/>
      <c r="W84" s="219"/>
      <c r="X84" s="724"/>
      <c r="Y84" s="724"/>
      <c r="Z84" s="219"/>
      <c r="AA84" s="219"/>
      <c r="AB84" s="724"/>
      <c r="AC84" s="724"/>
      <c r="AD84" s="219"/>
      <c r="AE84" s="219"/>
      <c r="AF84" s="724">
        <f t="shared" si="24"/>
        <v>257475</v>
      </c>
      <c r="AG84" s="732">
        <f t="shared" si="24"/>
        <v>10000</v>
      </c>
      <c r="AH84" s="368"/>
      <c r="AI84" s="357"/>
      <c r="AJ84" s="357"/>
      <c r="AK84" s="158"/>
    </row>
    <row r="85" spans="1:37" ht="36">
      <c r="A85" s="731" t="s">
        <v>106</v>
      </c>
      <c r="B85" s="722"/>
      <c r="C85" s="723" t="s">
        <v>373</v>
      </c>
      <c r="D85" s="724"/>
      <c r="E85" s="724"/>
      <c r="F85" s="219"/>
      <c r="G85" s="219">
        <v>20086</v>
      </c>
      <c r="H85" s="724"/>
      <c r="I85" s="724">
        <v>14204</v>
      </c>
      <c r="J85" s="219"/>
      <c r="K85" s="219">
        <v>5408</v>
      </c>
      <c r="L85" s="724"/>
      <c r="M85" s="724">
        <v>1812</v>
      </c>
      <c r="N85" s="219">
        <v>-20340</v>
      </c>
      <c r="O85" s="219">
        <v>6125</v>
      </c>
      <c r="P85" s="724"/>
      <c r="Q85" s="724">
        <v>2940</v>
      </c>
      <c r="R85" s="219"/>
      <c r="S85" s="219"/>
      <c r="T85" s="724"/>
      <c r="U85" s="724">
        <v>1633</v>
      </c>
      <c r="V85" s="219">
        <v>-17833</v>
      </c>
      <c r="W85" s="219">
        <v>-12542</v>
      </c>
      <c r="X85" s="724"/>
      <c r="Y85" s="724"/>
      <c r="Z85" s="219">
        <v>0</v>
      </c>
      <c r="AA85" s="219">
        <v>3575</v>
      </c>
      <c r="AB85" s="724"/>
      <c r="AC85" s="724">
        <v>28590</v>
      </c>
      <c r="AD85" s="219"/>
      <c r="AE85" s="219"/>
      <c r="AF85" s="724">
        <f t="shared" si="24"/>
        <v>-38173</v>
      </c>
      <c r="AG85" s="732">
        <f t="shared" si="24"/>
        <v>71831</v>
      </c>
      <c r="AH85" s="368"/>
      <c r="AI85" s="357"/>
      <c r="AJ85" s="357"/>
      <c r="AK85" s="158"/>
    </row>
    <row r="86" spans="1:37" ht="12.6" thickBot="1">
      <c r="A86" s="738" t="s">
        <v>108</v>
      </c>
      <c r="B86" s="739"/>
      <c r="C86" s="740" t="s">
        <v>356</v>
      </c>
      <c r="D86" s="741">
        <v>-1064</v>
      </c>
      <c r="E86" s="741">
        <v>-1064</v>
      </c>
      <c r="F86" s="220"/>
      <c r="G86" s="220"/>
      <c r="H86" s="741"/>
      <c r="I86" s="741"/>
      <c r="J86" s="220"/>
      <c r="K86" s="220"/>
      <c r="L86" s="741"/>
      <c r="M86" s="741"/>
      <c r="N86" s="220"/>
      <c r="O86" s="220"/>
      <c r="P86" s="741"/>
      <c r="Q86" s="741"/>
      <c r="R86" s="220"/>
      <c r="S86" s="220"/>
      <c r="T86" s="741"/>
      <c r="U86" s="741"/>
      <c r="V86" s="220"/>
      <c r="W86" s="220"/>
      <c r="X86" s="741"/>
      <c r="Y86" s="741"/>
      <c r="Z86" s="220">
        <v>-707</v>
      </c>
      <c r="AA86" s="220">
        <v>0</v>
      </c>
      <c r="AB86" s="741"/>
      <c r="AC86" s="741"/>
      <c r="AD86" s="220"/>
      <c r="AE86" s="220"/>
      <c r="AF86" s="741">
        <f t="shared" si="24"/>
        <v>-1771</v>
      </c>
      <c r="AG86" s="742">
        <f t="shared" si="24"/>
        <v>-1064</v>
      </c>
      <c r="AH86" s="368"/>
      <c r="AI86" s="357"/>
      <c r="AJ86" s="357"/>
      <c r="AK86" s="158"/>
    </row>
    <row r="87" spans="1:37" ht="12.75" customHeight="1" thickBot="1">
      <c r="A87" s="746">
        <v>9500</v>
      </c>
      <c r="B87" s="803" t="s">
        <v>376</v>
      </c>
      <c r="C87" s="803"/>
      <c r="D87" s="747">
        <f>SUM(D88:D90)</f>
        <v>4435632</v>
      </c>
      <c r="E87" s="747">
        <f>SUM(E88:E90)</f>
        <v>-1085444</v>
      </c>
      <c r="F87" s="747"/>
      <c r="G87" s="747"/>
      <c r="H87" s="747"/>
      <c r="I87" s="747"/>
      <c r="J87" s="747"/>
      <c r="K87" s="747"/>
      <c r="L87" s="747"/>
      <c r="M87" s="747"/>
      <c r="N87" s="747"/>
      <c r="O87" s="747"/>
      <c r="P87" s="747"/>
      <c r="Q87" s="747"/>
      <c r="R87" s="747"/>
      <c r="S87" s="747"/>
      <c r="T87" s="747"/>
      <c r="U87" s="747"/>
      <c r="V87" s="747"/>
      <c r="W87" s="747"/>
      <c r="X87" s="747"/>
      <c r="Y87" s="747"/>
      <c r="Z87" s="747"/>
      <c r="AA87" s="747"/>
      <c r="AB87" s="747"/>
      <c r="AC87" s="747"/>
      <c r="AD87" s="747"/>
      <c r="AE87" s="747"/>
      <c r="AF87" s="747">
        <f t="shared" ref="AF87:AG87" si="25">SUM(AF88:AF90)</f>
        <v>4435632</v>
      </c>
      <c r="AG87" s="748">
        <f t="shared" si="25"/>
        <v>-1085444</v>
      </c>
      <c r="AH87" s="348"/>
      <c r="AI87" s="348"/>
      <c r="AJ87" s="348"/>
      <c r="AK87" s="158"/>
    </row>
    <row r="88" spans="1:37" ht="24">
      <c r="A88" s="743"/>
      <c r="B88" s="460">
        <v>9501</v>
      </c>
      <c r="C88" s="440" t="s">
        <v>377</v>
      </c>
      <c r="D88" s="744">
        <v>4435632</v>
      </c>
      <c r="E88" s="744">
        <v>4435632</v>
      </c>
      <c r="F88" s="744"/>
      <c r="G88" s="744"/>
      <c r="H88" s="744"/>
      <c r="I88" s="744"/>
      <c r="J88" s="744"/>
      <c r="K88" s="744"/>
      <c r="L88" s="744"/>
      <c r="M88" s="744"/>
      <c r="N88" s="744"/>
      <c r="O88" s="744"/>
      <c r="P88" s="744"/>
      <c r="Q88" s="744"/>
      <c r="R88" s="744"/>
      <c r="S88" s="744"/>
      <c r="T88" s="744"/>
      <c r="U88" s="744"/>
      <c r="V88" s="744"/>
      <c r="W88" s="744"/>
      <c r="X88" s="744"/>
      <c r="Y88" s="744"/>
      <c r="Z88" s="744"/>
      <c r="AA88" s="744"/>
      <c r="AB88" s="744"/>
      <c r="AC88" s="744"/>
      <c r="AD88" s="744"/>
      <c r="AE88" s="744"/>
      <c r="AF88" s="744">
        <f t="shared" ref="AF88:AG90" si="26">SUM(D88+F88+H88+J88+L88+N88+P88+R88+T88+V88+X88+Z88+AB88+AD88)</f>
        <v>4435632</v>
      </c>
      <c r="AG88" s="745">
        <f t="shared" si="26"/>
        <v>4435632</v>
      </c>
      <c r="AH88" s="349"/>
      <c r="AI88" s="349"/>
      <c r="AJ88" s="349"/>
      <c r="AK88" s="158"/>
    </row>
    <row r="89" spans="1:37" ht="24">
      <c r="A89" s="733"/>
      <c r="B89" s="396">
        <v>9507</v>
      </c>
      <c r="C89" s="432" t="s">
        <v>378</v>
      </c>
      <c r="D89" s="725">
        <v>0</v>
      </c>
      <c r="E89" s="725">
        <v>-5521076</v>
      </c>
      <c r="F89" s="725"/>
      <c r="G89" s="725"/>
      <c r="H89" s="725"/>
      <c r="I89" s="725"/>
      <c r="J89" s="725"/>
      <c r="K89" s="725"/>
      <c r="L89" s="725"/>
      <c r="M89" s="725"/>
      <c r="N89" s="725"/>
      <c r="O89" s="725"/>
      <c r="P89" s="725"/>
      <c r="Q89" s="725"/>
      <c r="R89" s="725"/>
      <c r="S89" s="725"/>
      <c r="T89" s="725"/>
      <c r="U89" s="725"/>
      <c r="V89" s="725"/>
      <c r="W89" s="725"/>
      <c r="X89" s="725"/>
      <c r="Y89" s="725"/>
      <c r="Z89" s="725"/>
      <c r="AA89" s="725"/>
      <c r="AB89" s="725"/>
      <c r="AC89" s="725"/>
      <c r="AD89" s="725"/>
      <c r="AE89" s="725"/>
      <c r="AF89" s="725">
        <f t="shared" si="26"/>
        <v>0</v>
      </c>
      <c r="AG89" s="453">
        <f t="shared" si="26"/>
        <v>-5521076</v>
      </c>
      <c r="AH89" s="349"/>
      <c r="AI89" s="349"/>
      <c r="AJ89" s="349"/>
      <c r="AK89" s="158"/>
    </row>
    <row r="90" spans="1:37" ht="24" customHeight="1" thickBot="1">
      <c r="A90" s="734"/>
      <c r="B90" s="735" t="s">
        <v>357</v>
      </c>
      <c r="C90" s="736" t="s">
        <v>358</v>
      </c>
      <c r="D90" s="737"/>
      <c r="E90" s="737"/>
      <c r="F90" s="737"/>
      <c r="G90" s="737"/>
      <c r="H90" s="737"/>
      <c r="I90" s="737"/>
      <c r="J90" s="737"/>
      <c r="K90" s="737"/>
      <c r="L90" s="737"/>
      <c r="M90" s="737"/>
      <c r="N90" s="737"/>
      <c r="O90" s="737"/>
      <c r="P90" s="737"/>
      <c r="Q90" s="737"/>
      <c r="R90" s="737"/>
      <c r="S90" s="737"/>
      <c r="T90" s="737"/>
      <c r="U90" s="737"/>
      <c r="V90" s="737"/>
      <c r="W90" s="737"/>
      <c r="X90" s="737"/>
      <c r="Y90" s="737"/>
      <c r="Z90" s="737"/>
      <c r="AA90" s="737"/>
      <c r="AB90" s="737"/>
      <c r="AC90" s="737"/>
      <c r="AD90" s="737"/>
      <c r="AE90" s="737"/>
      <c r="AF90" s="737">
        <f t="shared" si="26"/>
        <v>0</v>
      </c>
      <c r="AG90" s="485">
        <f t="shared" si="26"/>
        <v>0</v>
      </c>
      <c r="AH90" s="349"/>
      <c r="AI90" s="349"/>
      <c r="AJ90" s="349"/>
      <c r="AK90" s="158"/>
    </row>
    <row r="91" spans="1:37" s="160" customFormat="1" ht="24.6" thickBot="1">
      <c r="A91" s="717"/>
      <c r="B91" s="718" t="s">
        <v>126</v>
      </c>
      <c r="C91" s="719" t="s">
        <v>359</v>
      </c>
      <c r="D91" s="720">
        <f>SUM(D83+D84+D85+D86+D87)</f>
        <v>4692043</v>
      </c>
      <c r="E91" s="720">
        <f>SUM(E83+E84+E85+E86+E87)</f>
        <v>-1076508</v>
      </c>
      <c r="F91" s="720">
        <f t="shared" ref="F91:G91" si="27">SUM(F83+F84+F85+F86+F87)</f>
        <v>0</v>
      </c>
      <c r="G91" s="720">
        <f t="shared" si="27"/>
        <v>20086</v>
      </c>
      <c r="H91" s="720">
        <f t="shared" ref="H91:AE91" si="28">SUM(H83+H85+H86+H87)</f>
        <v>0</v>
      </c>
      <c r="I91" s="720">
        <f t="shared" si="28"/>
        <v>14204</v>
      </c>
      <c r="J91" s="720">
        <f t="shared" si="28"/>
        <v>0</v>
      </c>
      <c r="K91" s="720">
        <f t="shared" si="28"/>
        <v>5408</v>
      </c>
      <c r="L91" s="720">
        <f t="shared" si="28"/>
        <v>0</v>
      </c>
      <c r="M91" s="720">
        <f t="shared" si="28"/>
        <v>1812</v>
      </c>
      <c r="N91" s="720">
        <f t="shared" si="28"/>
        <v>-20340</v>
      </c>
      <c r="O91" s="720">
        <f t="shared" si="28"/>
        <v>6125</v>
      </c>
      <c r="P91" s="720">
        <f t="shared" si="28"/>
        <v>0</v>
      </c>
      <c r="Q91" s="720">
        <f t="shared" si="28"/>
        <v>2940</v>
      </c>
      <c r="R91" s="720">
        <f t="shared" si="28"/>
        <v>0</v>
      </c>
      <c r="S91" s="720">
        <f t="shared" si="28"/>
        <v>0</v>
      </c>
      <c r="T91" s="720">
        <f t="shared" si="28"/>
        <v>0</v>
      </c>
      <c r="U91" s="720">
        <f t="shared" si="28"/>
        <v>1633</v>
      </c>
      <c r="V91" s="720">
        <f t="shared" si="28"/>
        <v>-17833</v>
      </c>
      <c r="W91" s="720">
        <f t="shared" si="28"/>
        <v>-12542</v>
      </c>
      <c r="X91" s="720">
        <f t="shared" si="28"/>
        <v>0</v>
      </c>
      <c r="Y91" s="720">
        <f t="shared" si="28"/>
        <v>0</v>
      </c>
      <c r="Z91" s="720">
        <f t="shared" si="28"/>
        <v>-707</v>
      </c>
      <c r="AA91" s="720">
        <f t="shared" si="28"/>
        <v>3575</v>
      </c>
      <c r="AB91" s="720">
        <f t="shared" si="28"/>
        <v>0</v>
      </c>
      <c r="AC91" s="720">
        <f t="shared" si="28"/>
        <v>28590</v>
      </c>
      <c r="AD91" s="720">
        <f t="shared" si="28"/>
        <v>0</v>
      </c>
      <c r="AE91" s="721">
        <f t="shared" si="28"/>
        <v>0</v>
      </c>
      <c r="AF91" s="720">
        <f>SUM(AF83+AF84+AF85+AF86+AF87)</f>
        <v>4653163</v>
      </c>
      <c r="AG91" s="720">
        <f>SUM(AG83+AG84+AG85+AG86+AG87)</f>
        <v>-1004677</v>
      </c>
      <c r="AH91" s="353"/>
      <c r="AI91" s="353"/>
      <c r="AJ91" s="349"/>
      <c r="AK91" s="157"/>
    </row>
    <row r="92" spans="1:37">
      <c r="A92" s="382"/>
      <c r="B92" s="382"/>
      <c r="C92" s="42"/>
      <c r="D92" s="383"/>
      <c r="E92" s="383"/>
      <c r="F92" s="383"/>
      <c r="G92" s="383"/>
      <c r="AA92" s="42" t="s">
        <v>417</v>
      </c>
      <c r="AI92" s="158"/>
      <c r="AJ92" s="158"/>
      <c r="AK92" s="158"/>
    </row>
    <row r="93" spans="1:37">
      <c r="A93" s="382"/>
      <c r="B93" s="382"/>
      <c r="C93" s="42"/>
      <c r="D93" s="383"/>
      <c r="E93" s="383"/>
      <c r="F93" s="383"/>
      <c r="G93" s="383"/>
      <c r="AI93" s="158"/>
      <c r="AJ93" s="158"/>
      <c r="AK93" s="158"/>
    </row>
    <row r="94" spans="1:37" ht="12.6" thickBot="1">
      <c r="A94" s="63"/>
      <c r="B94" s="384"/>
      <c r="C94" s="81"/>
      <c r="D94" s="385"/>
      <c r="E94" s="385"/>
      <c r="F94" s="499"/>
      <c r="G94" s="499"/>
      <c r="H94" s="494"/>
      <c r="I94" s="494"/>
      <c r="J94" s="499"/>
      <c r="K94" s="499"/>
    </row>
    <row r="95" spans="1:37" ht="34.5" customHeight="1" thickBot="1">
      <c r="A95" s="386" t="s">
        <v>0</v>
      </c>
      <c r="B95" s="387" t="s">
        <v>360</v>
      </c>
      <c r="C95" s="388" t="s">
        <v>361</v>
      </c>
      <c r="D95" s="389" t="s">
        <v>309</v>
      </c>
      <c r="E95" s="390" t="s">
        <v>310</v>
      </c>
      <c r="F95" s="389" t="s">
        <v>309</v>
      </c>
      <c r="G95" s="390" t="s">
        <v>310</v>
      </c>
      <c r="H95" s="389" t="s">
        <v>309</v>
      </c>
      <c r="I95" s="390" t="s">
        <v>310</v>
      </c>
      <c r="J95" s="389" t="s">
        <v>309</v>
      </c>
      <c r="K95" s="390" t="s">
        <v>310</v>
      </c>
      <c r="L95" s="389" t="s">
        <v>309</v>
      </c>
      <c r="M95" s="390" t="s">
        <v>310</v>
      </c>
      <c r="N95" s="389" t="s">
        <v>309</v>
      </c>
      <c r="O95" s="390" t="s">
        <v>310</v>
      </c>
      <c r="P95" s="389" t="s">
        <v>309</v>
      </c>
      <c r="Q95" s="390" t="s">
        <v>310</v>
      </c>
      <c r="R95" s="389" t="s">
        <v>309</v>
      </c>
      <c r="S95" s="390" t="s">
        <v>310</v>
      </c>
      <c r="T95" s="389" t="s">
        <v>309</v>
      </c>
      <c r="U95" s="390" t="s">
        <v>310</v>
      </c>
      <c r="V95" s="389" t="s">
        <v>309</v>
      </c>
      <c r="W95" s="390" t="s">
        <v>310</v>
      </c>
      <c r="X95" s="389" t="s">
        <v>309</v>
      </c>
      <c r="Y95" s="390" t="s">
        <v>310</v>
      </c>
      <c r="Z95" s="389" t="s">
        <v>309</v>
      </c>
      <c r="AA95" s="390" t="s">
        <v>310</v>
      </c>
      <c r="AB95" s="389" t="s">
        <v>309</v>
      </c>
      <c r="AC95" s="390" t="s">
        <v>310</v>
      </c>
      <c r="AD95" s="389" t="s">
        <v>309</v>
      </c>
      <c r="AE95" s="390" t="s">
        <v>310</v>
      </c>
      <c r="AF95" s="389" t="s">
        <v>371</v>
      </c>
      <c r="AG95" s="390" t="s">
        <v>372</v>
      </c>
      <c r="AH95" s="355"/>
      <c r="AJ95" s="347"/>
    </row>
    <row r="96" spans="1:37" ht="26.25" customHeight="1" thickBot="1">
      <c r="A96" s="391"/>
      <c r="B96" s="392" t="s">
        <v>362</v>
      </c>
      <c r="C96" s="391" t="s">
        <v>363</v>
      </c>
      <c r="D96" s="393"/>
      <c r="E96" s="393"/>
      <c r="F96" s="526"/>
      <c r="G96" s="495"/>
      <c r="H96" s="495"/>
      <c r="I96" s="495"/>
      <c r="J96" s="495"/>
      <c r="K96" s="495"/>
      <c r="L96" s="495"/>
      <c r="M96" s="495"/>
      <c r="N96" s="495"/>
      <c r="O96" s="495"/>
      <c r="P96" s="495"/>
      <c r="Q96" s="495"/>
      <c r="R96" s="495"/>
      <c r="S96" s="495"/>
      <c r="T96" s="495"/>
      <c r="U96" s="495"/>
      <c r="V96" s="495"/>
      <c r="W96" s="495"/>
      <c r="X96" s="495"/>
      <c r="Y96" s="495"/>
      <c r="Z96" s="495"/>
      <c r="AA96" s="495"/>
      <c r="AB96" s="495"/>
      <c r="AC96" s="495"/>
      <c r="AD96" s="495"/>
      <c r="AE96" s="495"/>
      <c r="AF96" s="495"/>
      <c r="AG96" s="393"/>
      <c r="AH96" s="357"/>
    </row>
    <row r="97" spans="1:34" ht="12.75" customHeight="1" thickBot="1">
      <c r="A97" s="27" t="s">
        <v>10</v>
      </c>
      <c r="B97" s="767" t="s">
        <v>9</v>
      </c>
      <c r="C97" s="767"/>
      <c r="D97" s="211">
        <v>3302627</v>
      </c>
      <c r="E97" s="394">
        <v>3000269</v>
      </c>
      <c r="F97" s="544">
        <v>1706825</v>
      </c>
      <c r="G97" s="496">
        <v>1676806</v>
      </c>
      <c r="H97" s="91">
        <v>1864802</v>
      </c>
      <c r="I97" s="496">
        <v>1676358</v>
      </c>
      <c r="J97" s="91">
        <v>171892</v>
      </c>
      <c r="K97" s="496">
        <v>159486</v>
      </c>
      <c r="L97" s="91">
        <v>114407</v>
      </c>
      <c r="M97" s="496">
        <v>91202</v>
      </c>
      <c r="N97" s="91">
        <v>1235348</v>
      </c>
      <c r="O97" s="496">
        <v>1062633</v>
      </c>
      <c r="P97" s="91">
        <v>187759</v>
      </c>
      <c r="Q97" s="496">
        <v>169270</v>
      </c>
      <c r="R97" s="91">
        <v>124851</v>
      </c>
      <c r="S97" s="496">
        <v>120591</v>
      </c>
      <c r="T97" s="91">
        <v>166798</v>
      </c>
      <c r="U97" s="496">
        <v>158972</v>
      </c>
      <c r="V97" s="91">
        <v>239729</v>
      </c>
      <c r="W97" s="496">
        <v>210767</v>
      </c>
      <c r="X97" s="91">
        <v>76060</v>
      </c>
      <c r="Y97" s="496">
        <v>68947</v>
      </c>
      <c r="Z97" s="91">
        <v>203634</v>
      </c>
      <c r="AA97" s="496">
        <v>193143</v>
      </c>
      <c r="AB97" s="91">
        <v>763714</v>
      </c>
      <c r="AC97" s="496">
        <v>726820</v>
      </c>
      <c r="AD97" s="91">
        <v>362505</v>
      </c>
      <c r="AE97" s="496">
        <v>349574</v>
      </c>
      <c r="AF97" s="91">
        <f t="shared" ref="AF97:AG109" si="29">SUM(D97+F97+H97+J97+L97+N97+P97+R97+T97+V97+X97+Z97+AB97+AD97)</f>
        <v>10520951</v>
      </c>
      <c r="AG97" s="473">
        <f t="shared" si="29"/>
        <v>9664838</v>
      </c>
      <c r="AH97" s="357"/>
    </row>
    <row r="98" spans="1:34" ht="12.6" thickBot="1">
      <c r="A98" s="28">
        <v>1000</v>
      </c>
      <c r="B98" s="796" t="s">
        <v>2</v>
      </c>
      <c r="C98" s="796"/>
      <c r="D98" s="211">
        <v>2822498</v>
      </c>
      <c r="E98" s="394">
        <v>1808471</v>
      </c>
      <c r="F98" s="531">
        <v>616456</v>
      </c>
      <c r="G98" s="394">
        <v>503044</v>
      </c>
      <c r="H98" s="211">
        <v>738672</v>
      </c>
      <c r="I98" s="394">
        <v>603229</v>
      </c>
      <c r="J98" s="211">
        <v>36382</v>
      </c>
      <c r="K98" s="394">
        <v>31773</v>
      </c>
      <c r="L98" s="211">
        <v>37268</v>
      </c>
      <c r="M98" s="394">
        <v>13653</v>
      </c>
      <c r="N98" s="211">
        <v>341373</v>
      </c>
      <c r="O98" s="394">
        <v>264258</v>
      </c>
      <c r="P98" s="211">
        <v>23759</v>
      </c>
      <c r="Q98" s="394">
        <v>21647</v>
      </c>
      <c r="R98" s="211">
        <v>25140</v>
      </c>
      <c r="S98" s="394">
        <v>15608</v>
      </c>
      <c r="T98" s="211">
        <v>25063</v>
      </c>
      <c r="U98" s="394">
        <v>22095</v>
      </c>
      <c r="V98" s="211">
        <v>48681</v>
      </c>
      <c r="W98" s="394">
        <v>41889</v>
      </c>
      <c r="X98" s="211">
        <v>5000</v>
      </c>
      <c r="Y98" s="394">
        <v>1548</v>
      </c>
      <c r="Z98" s="211">
        <v>24316</v>
      </c>
      <c r="AA98" s="394">
        <v>23448</v>
      </c>
      <c r="AB98" s="211">
        <v>242387</v>
      </c>
      <c r="AC98" s="394">
        <v>193981</v>
      </c>
      <c r="AD98" s="211">
        <v>65273</v>
      </c>
      <c r="AE98" s="394">
        <v>57253</v>
      </c>
      <c r="AF98" s="91">
        <f t="shared" si="29"/>
        <v>5052268</v>
      </c>
      <c r="AG98" s="473">
        <f t="shared" si="29"/>
        <v>3601897</v>
      </c>
      <c r="AH98" s="357"/>
    </row>
    <row r="99" spans="1:34" ht="12.6" thickBot="1">
      <c r="A99" s="29" t="s">
        <v>191</v>
      </c>
      <c r="B99" s="796" t="s">
        <v>364</v>
      </c>
      <c r="C99" s="796"/>
      <c r="D99" s="211">
        <v>75823</v>
      </c>
      <c r="E99" s="394">
        <v>72699</v>
      </c>
      <c r="F99" s="501">
        <v>9606</v>
      </c>
      <c r="G99" s="394">
        <v>7599</v>
      </c>
      <c r="H99" s="497">
        <v>12357</v>
      </c>
      <c r="I99" s="394">
        <v>9857</v>
      </c>
      <c r="J99" s="497">
        <v>1750</v>
      </c>
      <c r="K99" s="394">
        <v>1372</v>
      </c>
      <c r="L99" s="497">
        <v>500</v>
      </c>
      <c r="M99" s="394">
        <v>432</v>
      </c>
      <c r="N99" s="497">
        <v>16671</v>
      </c>
      <c r="O99" s="394">
        <v>15776</v>
      </c>
      <c r="P99" s="497">
        <v>288</v>
      </c>
      <c r="Q99" s="394">
        <v>288</v>
      </c>
      <c r="R99" s="497">
        <v>468</v>
      </c>
      <c r="S99" s="394">
        <v>468</v>
      </c>
      <c r="T99" s="497">
        <v>452</v>
      </c>
      <c r="U99" s="394">
        <v>452</v>
      </c>
      <c r="V99" s="497">
        <v>800</v>
      </c>
      <c r="W99" s="394">
        <v>693</v>
      </c>
      <c r="X99" s="497"/>
      <c r="Y99" s="394"/>
      <c r="Z99" s="497">
        <v>828</v>
      </c>
      <c r="AA99" s="394">
        <v>828</v>
      </c>
      <c r="AB99" s="497">
        <v>2000</v>
      </c>
      <c r="AC99" s="394">
        <v>1363</v>
      </c>
      <c r="AD99" s="497">
        <v>2000</v>
      </c>
      <c r="AE99" s="394">
        <v>1998</v>
      </c>
      <c r="AF99" s="91">
        <f t="shared" si="29"/>
        <v>123543</v>
      </c>
      <c r="AG99" s="473">
        <f t="shared" si="29"/>
        <v>113825</v>
      </c>
      <c r="AH99" s="357"/>
    </row>
    <row r="100" spans="1:34" ht="12.6" thickBot="1">
      <c r="A100" s="29" t="s">
        <v>365</v>
      </c>
      <c r="B100" s="797" t="s">
        <v>366</v>
      </c>
      <c r="C100" s="797"/>
      <c r="D100" s="211">
        <v>21500</v>
      </c>
      <c r="E100" s="394">
        <v>17</v>
      </c>
      <c r="F100" s="501"/>
      <c r="G100" s="394"/>
      <c r="H100" s="497"/>
      <c r="I100" s="394"/>
      <c r="J100" s="497"/>
      <c r="K100" s="394"/>
      <c r="L100" s="497"/>
      <c r="M100" s="394"/>
      <c r="N100" s="497"/>
      <c r="O100" s="394"/>
      <c r="P100" s="497"/>
      <c r="Q100" s="394"/>
      <c r="R100" s="497"/>
      <c r="S100" s="394"/>
      <c r="T100" s="497"/>
      <c r="U100" s="394"/>
      <c r="V100" s="497"/>
      <c r="W100" s="394"/>
      <c r="X100" s="497"/>
      <c r="Y100" s="394"/>
      <c r="Z100" s="497"/>
      <c r="AA100" s="394"/>
      <c r="AB100" s="497"/>
      <c r="AC100" s="394"/>
      <c r="AD100" s="497"/>
      <c r="AE100" s="394"/>
      <c r="AF100" s="91">
        <f t="shared" si="29"/>
        <v>21500</v>
      </c>
      <c r="AG100" s="473">
        <f t="shared" si="29"/>
        <v>17</v>
      </c>
      <c r="AH100" s="357"/>
    </row>
    <row r="101" spans="1:34" ht="27.75" customHeight="1" thickBot="1">
      <c r="A101" s="28">
        <v>4200</v>
      </c>
      <c r="B101" s="798" t="s">
        <v>3</v>
      </c>
      <c r="C101" s="798"/>
      <c r="D101" s="211">
        <f>SUM(D102:D103)</f>
        <v>82765</v>
      </c>
      <c r="E101" s="211">
        <f>SUM(E102:E103)</f>
        <v>78238</v>
      </c>
      <c r="F101" s="531"/>
      <c r="G101" s="394"/>
      <c r="H101" s="211">
        <v>2940</v>
      </c>
      <c r="I101" s="394"/>
      <c r="J101" s="211"/>
      <c r="K101" s="394"/>
      <c r="L101" s="211"/>
      <c r="M101" s="394"/>
      <c r="N101" s="211"/>
      <c r="O101" s="394"/>
      <c r="P101" s="211"/>
      <c r="Q101" s="394"/>
      <c r="R101" s="211"/>
      <c r="S101" s="394"/>
      <c r="T101" s="211"/>
      <c r="U101" s="394"/>
      <c r="V101" s="211"/>
      <c r="W101" s="394"/>
      <c r="X101" s="211"/>
      <c r="Y101" s="394"/>
      <c r="Z101" s="211"/>
      <c r="AA101" s="394"/>
      <c r="AB101" s="211"/>
      <c r="AC101" s="394"/>
      <c r="AD101" s="211"/>
      <c r="AE101" s="394"/>
      <c r="AF101" s="91">
        <f t="shared" si="29"/>
        <v>85705</v>
      </c>
      <c r="AG101" s="473">
        <f t="shared" si="29"/>
        <v>78238</v>
      </c>
      <c r="AH101" s="357"/>
    </row>
    <row r="102" spans="1:34" ht="12.6" thickBot="1">
      <c r="A102" s="28"/>
      <c r="B102" s="395" t="s">
        <v>419</v>
      </c>
      <c r="C102" s="110" t="s">
        <v>374</v>
      </c>
      <c r="D102" s="211">
        <v>70310</v>
      </c>
      <c r="E102" s="394">
        <v>67098</v>
      </c>
      <c r="F102" s="531"/>
      <c r="G102" s="394"/>
      <c r="H102" s="211"/>
      <c r="I102" s="394"/>
      <c r="J102" s="211"/>
      <c r="K102" s="394"/>
      <c r="L102" s="211"/>
      <c r="M102" s="394"/>
      <c r="N102" s="211"/>
      <c r="O102" s="394"/>
      <c r="P102" s="211"/>
      <c r="Q102" s="394"/>
      <c r="R102" s="211"/>
      <c r="S102" s="394"/>
      <c r="T102" s="211"/>
      <c r="U102" s="394"/>
      <c r="V102" s="211"/>
      <c r="W102" s="394"/>
      <c r="X102" s="211"/>
      <c r="Y102" s="394"/>
      <c r="Z102" s="211"/>
      <c r="AA102" s="394"/>
      <c r="AB102" s="211"/>
      <c r="AC102" s="394"/>
      <c r="AD102" s="211"/>
      <c r="AE102" s="394"/>
      <c r="AF102" s="91">
        <f t="shared" si="29"/>
        <v>70310</v>
      </c>
      <c r="AG102" s="473">
        <f t="shared" si="29"/>
        <v>67098</v>
      </c>
      <c r="AH102" s="357"/>
    </row>
    <row r="103" spans="1:34" ht="12.6" thickBot="1">
      <c r="A103" s="28"/>
      <c r="B103" s="396" t="s">
        <v>367</v>
      </c>
      <c r="C103" s="397" t="s">
        <v>375</v>
      </c>
      <c r="D103" s="211">
        <v>12455</v>
      </c>
      <c r="E103" s="394">
        <v>11140</v>
      </c>
      <c r="F103" s="531"/>
      <c r="G103" s="394"/>
      <c r="H103" s="211"/>
      <c r="I103" s="394"/>
      <c r="J103" s="211"/>
      <c r="K103" s="394"/>
      <c r="L103" s="211"/>
      <c r="M103" s="394"/>
      <c r="N103" s="211"/>
      <c r="O103" s="394"/>
      <c r="P103" s="211"/>
      <c r="Q103" s="394"/>
      <c r="R103" s="211"/>
      <c r="S103" s="394"/>
      <c r="T103" s="211"/>
      <c r="U103" s="394"/>
      <c r="V103" s="211"/>
      <c r="W103" s="394"/>
      <c r="X103" s="211"/>
      <c r="Y103" s="394"/>
      <c r="Z103" s="211"/>
      <c r="AA103" s="394"/>
      <c r="AB103" s="211"/>
      <c r="AC103" s="394"/>
      <c r="AD103" s="211"/>
      <c r="AE103" s="394"/>
      <c r="AF103" s="91">
        <f t="shared" si="29"/>
        <v>12455</v>
      </c>
      <c r="AG103" s="473">
        <f t="shared" si="29"/>
        <v>11140</v>
      </c>
      <c r="AH103" s="357"/>
    </row>
    <row r="104" spans="1:34" ht="12.6" thickBot="1">
      <c r="A104" s="28">
        <v>4300</v>
      </c>
      <c r="B104" s="786" t="s">
        <v>4</v>
      </c>
      <c r="C104" s="786"/>
      <c r="D104" s="211">
        <v>4749</v>
      </c>
      <c r="E104" s="394">
        <v>4550</v>
      </c>
      <c r="F104" s="531"/>
      <c r="G104" s="394"/>
      <c r="H104" s="211"/>
      <c r="I104" s="394"/>
      <c r="J104" s="211"/>
      <c r="K104" s="394"/>
      <c r="L104" s="211"/>
      <c r="M104" s="394"/>
      <c r="N104" s="211"/>
      <c r="O104" s="394"/>
      <c r="P104" s="211"/>
      <c r="Q104" s="394"/>
      <c r="R104" s="211"/>
      <c r="S104" s="394"/>
      <c r="T104" s="211"/>
      <c r="U104" s="394"/>
      <c r="V104" s="211"/>
      <c r="W104" s="394"/>
      <c r="X104" s="211"/>
      <c r="Y104" s="394"/>
      <c r="Z104" s="211"/>
      <c r="AA104" s="394"/>
      <c r="AB104" s="211"/>
      <c r="AC104" s="394"/>
      <c r="AD104" s="211"/>
      <c r="AE104" s="394"/>
      <c r="AF104" s="91">
        <f t="shared" si="29"/>
        <v>4749</v>
      </c>
      <c r="AG104" s="473">
        <f t="shared" si="29"/>
        <v>4550</v>
      </c>
      <c r="AH104" s="357"/>
    </row>
    <row r="105" spans="1:34" ht="12.6" thickBot="1">
      <c r="A105" s="28">
        <v>4500</v>
      </c>
      <c r="B105" s="782" t="s">
        <v>5</v>
      </c>
      <c r="C105" s="782"/>
      <c r="D105" s="211">
        <v>239272</v>
      </c>
      <c r="E105" s="394">
        <v>234270</v>
      </c>
      <c r="F105" s="531"/>
      <c r="G105" s="394"/>
      <c r="H105" s="211"/>
      <c r="I105" s="394"/>
      <c r="J105" s="211"/>
      <c r="K105" s="394"/>
      <c r="L105" s="211"/>
      <c r="M105" s="394"/>
      <c r="N105" s="211"/>
      <c r="O105" s="394"/>
      <c r="P105" s="211"/>
      <c r="Q105" s="394"/>
      <c r="R105" s="211"/>
      <c r="S105" s="394"/>
      <c r="T105" s="211"/>
      <c r="U105" s="394"/>
      <c r="V105" s="211"/>
      <c r="W105" s="394"/>
      <c r="X105" s="211"/>
      <c r="Y105" s="394"/>
      <c r="Z105" s="211"/>
      <c r="AA105" s="394"/>
      <c r="AB105" s="211"/>
      <c r="AC105" s="394"/>
      <c r="AD105" s="211"/>
      <c r="AE105" s="394"/>
      <c r="AF105" s="91">
        <f t="shared" si="29"/>
        <v>239272</v>
      </c>
      <c r="AG105" s="473">
        <f t="shared" si="29"/>
        <v>234270</v>
      </c>
      <c r="AH105" s="357"/>
    </row>
    <row r="106" spans="1:34" ht="27.75" customHeight="1" thickBot="1">
      <c r="A106" s="28">
        <v>4600</v>
      </c>
      <c r="B106" s="783" t="s">
        <v>6</v>
      </c>
      <c r="C106" s="783"/>
      <c r="D106" s="211">
        <v>7630</v>
      </c>
      <c r="E106" s="394">
        <v>6385</v>
      </c>
      <c r="F106" s="531"/>
      <c r="G106" s="394"/>
      <c r="H106" s="211"/>
      <c r="I106" s="394"/>
      <c r="J106" s="211"/>
      <c r="K106" s="394"/>
      <c r="L106" s="211"/>
      <c r="M106" s="394"/>
      <c r="N106" s="211"/>
      <c r="O106" s="394"/>
      <c r="P106" s="211"/>
      <c r="Q106" s="394"/>
      <c r="R106" s="211"/>
      <c r="S106" s="394"/>
      <c r="T106" s="211"/>
      <c r="U106" s="394"/>
      <c r="V106" s="211"/>
      <c r="W106" s="394"/>
      <c r="X106" s="211"/>
      <c r="Y106" s="394"/>
      <c r="Z106" s="211"/>
      <c r="AA106" s="394"/>
      <c r="AB106" s="211"/>
      <c r="AC106" s="394"/>
      <c r="AD106" s="211"/>
      <c r="AE106" s="394"/>
      <c r="AF106" s="91">
        <f t="shared" si="29"/>
        <v>7630</v>
      </c>
      <c r="AG106" s="473">
        <f t="shared" si="29"/>
        <v>6385</v>
      </c>
      <c r="AH106" s="357"/>
    </row>
    <row r="107" spans="1:34" ht="21.6" thickBot="1">
      <c r="A107" s="398" t="s">
        <v>368</v>
      </c>
      <c r="B107" s="784" t="s">
        <v>12</v>
      </c>
      <c r="C107" s="784"/>
      <c r="D107" s="211">
        <v>5091805</v>
      </c>
      <c r="E107" s="394">
        <v>2455134</v>
      </c>
      <c r="F107" s="531"/>
      <c r="G107" s="394"/>
      <c r="H107" s="211">
        <v>2800</v>
      </c>
      <c r="I107" s="394">
        <v>2800</v>
      </c>
      <c r="J107" s="211"/>
      <c r="K107" s="394"/>
      <c r="L107" s="211"/>
      <c r="M107" s="394"/>
      <c r="N107" s="211">
        <v>4940</v>
      </c>
      <c r="O107" s="394">
        <v>4916</v>
      </c>
      <c r="P107" s="211"/>
      <c r="Q107" s="394"/>
      <c r="R107" s="211"/>
      <c r="S107" s="394"/>
      <c r="T107" s="211"/>
      <c r="U107" s="394"/>
      <c r="V107" s="211">
        <v>8050</v>
      </c>
      <c r="W107" s="394">
        <v>8050</v>
      </c>
      <c r="X107" s="211"/>
      <c r="Y107" s="394"/>
      <c r="Z107" s="211">
        <v>6350</v>
      </c>
      <c r="AA107" s="394">
        <v>6350</v>
      </c>
      <c r="AB107" s="211">
        <v>6650</v>
      </c>
      <c r="AC107" s="394">
        <v>6650</v>
      </c>
      <c r="AD107" s="211">
        <v>500</v>
      </c>
      <c r="AE107" s="394">
        <v>439</v>
      </c>
      <c r="AF107" s="91">
        <f t="shared" si="29"/>
        <v>5121095</v>
      </c>
      <c r="AG107" s="473">
        <f t="shared" si="29"/>
        <v>2484339</v>
      </c>
      <c r="AH107" s="357"/>
    </row>
    <row r="108" spans="1:34" ht="12.6" thickBot="1">
      <c r="A108" s="30" t="s">
        <v>28</v>
      </c>
      <c r="B108" s="782" t="s">
        <v>369</v>
      </c>
      <c r="C108" s="782"/>
      <c r="D108" s="211"/>
      <c r="E108" s="394"/>
      <c r="F108" s="531">
        <v>51059</v>
      </c>
      <c r="G108" s="394">
        <v>40590</v>
      </c>
      <c r="H108" s="211"/>
      <c r="I108" s="394"/>
      <c r="J108" s="211"/>
      <c r="K108" s="394"/>
      <c r="L108" s="211"/>
      <c r="M108" s="394"/>
      <c r="N108" s="211"/>
      <c r="O108" s="394"/>
      <c r="P108" s="211"/>
      <c r="Q108" s="394"/>
      <c r="R108" s="211"/>
      <c r="S108" s="394"/>
      <c r="T108" s="211"/>
      <c r="U108" s="394"/>
      <c r="V108" s="211"/>
      <c r="W108" s="394"/>
      <c r="X108" s="211"/>
      <c r="Y108" s="394"/>
      <c r="Z108" s="211"/>
      <c r="AA108" s="394"/>
      <c r="AB108" s="211"/>
      <c r="AC108" s="394"/>
      <c r="AD108" s="211"/>
      <c r="AE108" s="394"/>
      <c r="AF108" s="91">
        <f t="shared" si="29"/>
        <v>51059</v>
      </c>
      <c r="AG108" s="473">
        <f t="shared" si="29"/>
        <v>40590</v>
      </c>
      <c r="AH108" s="357"/>
    </row>
    <row r="109" spans="1:34" ht="12.6" thickBot="1">
      <c r="A109" s="32">
        <v>98</v>
      </c>
      <c r="B109" s="785" t="s">
        <v>7</v>
      </c>
      <c r="C109" s="785"/>
      <c r="D109" s="399">
        <v>181285</v>
      </c>
      <c r="E109" s="400"/>
      <c r="F109" s="545"/>
      <c r="G109" s="400"/>
      <c r="H109" s="399"/>
      <c r="I109" s="400"/>
      <c r="J109" s="399"/>
      <c r="K109" s="400"/>
      <c r="L109" s="399"/>
      <c r="M109" s="400"/>
      <c r="N109" s="399"/>
      <c r="O109" s="400"/>
      <c r="P109" s="399"/>
      <c r="Q109" s="400"/>
      <c r="R109" s="399"/>
      <c r="S109" s="400"/>
      <c r="T109" s="399"/>
      <c r="U109" s="400"/>
      <c r="V109" s="399"/>
      <c r="W109" s="400"/>
      <c r="X109" s="399"/>
      <c r="Y109" s="400"/>
      <c r="Z109" s="399"/>
      <c r="AA109" s="400"/>
      <c r="AB109" s="399"/>
      <c r="AC109" s="400"/>
      <c r="AD109" s="399"/>
      <c r="AE109" s="400"/>
      <c r="AF109" s="227">
        <f t="shared" si="29"/>
        <v>181285</v>
      </c>
      <c r="AG109" s="488">
        <f t="shared" si="29"/>
        <v>0</v>
      </c>
      <c r="AH109" s="357"/>
    </row>
    <row r="110" spans="1:34" ht="24" customHeight="1" thickBot="1">
      <c r="A110" s="22"/>
      <c r="B110" s="23"/>
      <c r="C110" s="24" t="s">
        <v>370</v>
      </c>
      <c r="D110" s="401">
        <f>SUM(D97+D98+D99+D100+D101+D104+D105+D106+D107+D108+D109)</f>
        <v>11829954</v>
      </c>
      <c r="E110" s="401">
        <f>SUM(E97+E98+E99+E100+E101+E104+E105+E106+E107+E108+E109)</f>
        <v>7660033</v>
      </c>
      <c r="F110" s="401">
        <f t="shared" ref="F110:P110" si="30">SUM(F97+F98+F99+F101+F104+F105+F106+F107++F108+F109)</f>
        <v>2383946</v>
      </c>
      <c r="G110" s="401">
        <f t="shared" si="30"/>
        <v>2228039</v>
      </c>
      <c r="H110" s="401">
        <f t="shared" si="30"/>
        <v>2621571</v>
      </c>
      <c r="I110" s="401">
        <f t="shared" si="30"/>
        <v>2292244</v>
      </c>
      <c r="J110" s="401">
        <f t="shared" si="30"/>
        <v>210024</v>
      </c>
      <c r="K110" s="401">
        <f t="shared" si="30"/>
        <v>192631</v>
      </c>
      <c r="L110" s="401">
        <f t="shared" si="30"/>
        <v>152175</v>
      </c>
      <c r="M110" s="401">
        <f t="shared" si="30"/>
        <v>105287</v>
      </c>
      <c r="N110" s="401">
        <f t="shared" si="30"/>
        <v>1598332</v>
      </c>
      <c r="O110" s="401">
        <f t="shared" si="30"/>
        <v>1347583</v>
      </c>
      <c r="P110" s="401">
        <f t="shared" si="30"/>
        <v>211806</v>
      </c>
      <c r="Q110" s="401">
        <f>SUM(Q97+Q98+Q99+Q100+Q101+Q104+Q105+Q106+Q107++Q108+Q109)</f>
        <v>191205</v>
      </c>
      <c r="R110" s="401">
        <f t="shared" ref="R110:AE110" si="31">SUM(R97+R98+R99+R101+R104+R105+R106+R107++R108+R109)</f>
        <v>150459</v>
      </c>
      <c r="S110" s="401">
        <f t="shared" si="31"/>
        <v>136667</v>
      </c>
      <c r="T110" s="401">
        <f t="shared" si="31"/>
        <v>192313</v>
      </c>
      <c r="U110" s="401">
        <f t="shared" si="31"/>
        <v>181519</v>
      </c>
      <c r="V110" s="401">
        <f t="shared" si="31"/>
        <v>297260</v>
      </c>
      <c r="W110" s="401">
        <f t="shared" si="31"/>
        <v>261399</v>
      </c>
      <c r="X110" s="401">
        <f t="shared" si="31"/>
        <v>81060</v>
      </c>
      <c r="Y110" s="401">
        <f t="shared" si="31"/>
        <v>70495</v>
      </c>
      <c r="Z110" s="401">
        <f t="shared" si="31"/>
        <v>235128</v>
      </c>
      <c r="AA110" s="401">
        <f t="shared" si="31"/>
        <v>223769</v>
      </c>
      <c r="AB110" s="401">
        <f t="shared" si="31"/>
        <v>1014751</v>
      </c>
      <c r="AC110" s="401">
        <f t="shared" si="31"/>
        <v>928814</v>
      </c>
      <c r="AD110" s="401">
        <f t="shared" si="31"/>
        <v>430278</v>
      </c>
      <c r="AE110" s="401">
        <f t="shared" si="31"/>
        <v>409264</v>
      </c>
      <c r="AF110" s="401">
        <f>SUM(AF97+AF98+AF99+AF100+AF101+AF104+AF105+AF106+AF107++AF108+AF109)</f>
        <v>21409057</v>
      </c>
      <c r="AG110" s="401">
        <f>SUM(AG97+AG98+AG99+AG100+AG101+AG104+AG105+AG106+AG107++AG108+AG109)</f>
        <v>16228949</v>
      </c>
      <c r="AH110" s="357"/>
    </row>
    <row r="111" spans="1:34">
      <c r="AG111" s="38">
        <f>SUM(E110+G110+I110+K110+M110+O110+Q110+S110+U110+W110+Y110+AA110+AC110+AE110)</f>
        <v>16228949</v>
      </c>
      <c r="AH111" s="369"/>
    </row>
    <row r="113" spans="29:33">
      <c r="AC113" s="537" t="s">
        <v>203</v>
      </c>
      <c r="AF113" s="38"/>
      <c r="AG113" s="38"/>
    </row>
    <row r="114" spans="29:33">
      <c r="AC114" s="537"/>
    </row>
    <row r="115" spans="29:33">
      <c r="AC115" s="538" t="s">
        <v>74</v>
      </c>
    </row>
  </sheetData>
  <mergeCells count="52">
    <mergeCell ref="B16:C16"/>
    <mergeCell ref="B22:C22"/>
    <mergeCell ref="B33:C33"/>
    <mergeCell ref="H1:I1"/>
    <mergeCell ref="M1:N1"/>
    <mergeCell ref="B3:K3"/>
    <mergeCell ref="A5:C5"/>
    <mergeCell ref="D5:E5"/>
    <mergeCell ref="F5:G5"/>
    <mergeCell ref="H5:I5"/>
    <mergeCell ref="J5:K5"/>
    <mergeCell ref="L5:M5"/>
    <mergeCell ref="N5:O5"/>
    <mergeCell ref="B15:C15"/>
    <mergeCell ref="AD5:AE5"/>
    <mergeCell ref="AF5:AG5"/>
    <mergeCell ref="B8:C8"/>
    <mergeCell ref="B10:C10"/>
    <mergeCell ref="X5:Y5"/>
    <mergeCell ref="Z5:AA5"/>
    <mergeCell ref="P5:Q5"/>
    <mergeCell ref="R5:S5"/>
    <mergeCell ref="T5:U5"/>
    <mergeCell ref="V5:W5"/>
    <mergeCell ref="AB5:AC5"/>
    <mergeCell ref="B36:C36"/>
    <mergeCell ref="B39:C39"/>
    <mergeCell ref="H80:K80"/>
    <mergeCell ref="B87:C87"/>
    <mergeCell ref="B47:C47"/>
    <mergeCell ref="D50:G50"/>
    <mergeCell ref="H50:K50"/>
    <mergeCell ref="B53:C53"/>
    <mergeCell ref="H61:K61"/>
    <mergeCell ref="B62:C62"/>
    <mergeCell ref="B46:C46"/>
    <mergeCell ref="C73:D73"/>
    <mergeCell ref="B104:C104"/>
    <mergeCell ref="B67:C67"/>
    <mergeCell ref="B70:C70"/>
    <mergeCell ref="B74:C74"/>
    <mergeCell ref="D80:G80"/>
    <mergeCell ref="B97:C97"/>
    <mergeCell ref="B98:C98"/>
    <mergeCell ref="B99:C99"/>
    <mergeCell ref="B100:C100"/>
    <mergeCell ref="B101:C101"/>
    <mergeCell ref="B105:C105"/>
    <mergeCell ref="B106:C106"/>
    <mergeCell ref="B107:C107"/>
    <mergeCell ref="B108:C108"/>
    <mergeCell ref="B109:C109"/>
  </mergeCells>
  <conditionalFormatting sqref="D92:G93">
    <cfRule type="cellIs" dxfId="0" priority="1" stopIfTrue="1" operator="notEqual">
      <formula>0</formula>
    </cfRule>
    <cfRule type="cellIs" priority="2" stopIfTrue="1" operator="notEqual">
      <formula>0</formula>
    </cfRule>
  </conditionalFormatting>
  <dataValidations count="6">
    <dataValidation type="whole" operator="notEqual" allowBlank="1" showInputMessage="1" showErrorMessage="1" error="Въвежда се цяло число" sqref="D49:AH49 JA49:KD49 SW49:TZ49 ACS49:ADV49 AMO49:ANR49 AWK49:AXN49 BGG49:BHJ49 BQC49:BRF49 BZY49:CBB49 CJU49:CKX49 CTQ49:CUT49 DDM49:DEP49 DNI49:DOL49 DXE49:DYH49 EHA49:EID49 EQW49:ERZ49 FAS49:FBV49 FKO49:FLR49 FUK49:FVN49 GEG49:GFJ49 GOC49:GPF49 GXY49:GZB49 HHU49:HIX49 HRQ49:HST49 IBM49:ICP49 ILI49:IML49 IVE49:IWH49 JFA49:JGD49 JOW49:JPZ49 JYS49:JZV49 KIO49:KJR49 KSK49:KTN49 LCG49:LDJ49 LMC49:LNF49 LVY49:LXB49 MFU49:MGX49 MPQ49:MQT49 MZM49:NAP49 NJI49:NKL49 NTE49:NUH49 ODA49:OED49 OMW49:ONZ49 OWS49:OXV49 PGO49:PHR49 PQK49:PRN49 QAG49:QBJ49 QKC49:QLF49 QTY49:QVB49 RDU49:REX49 RNQ49:ROT49 RXM49:RYP49 SHI49:SIL49 SRE49:SSH49 TBA49:TCD49 TKW49:TLZ49 TUS49:TVV49 UEO49:UFR49 UOK49:UPN49 UYG49:UZJ49 VIC49:VJF49 VRY49:VTB49 WBU49:WCX49 WLQ49:WMT49 WVM49:WWP49 D65589:AH65589 JA65589:KD65589 SW65589:TZ65589 ACS65589:ADV65589 AMO65589:ANR65589 AWK65589:AXN65589 BGG65589:BHJ65589 BQC65589:BRF65589 BZY65589:CBB65589 CJU65589:CKX65589 CTQ65589:CUT65589 DDM65589:DEP65589 DNI65589:DOL65589 DXE65589:DYH65589 EHA65589:EID65589 EQW65589:ERZ65589 FAS65589:FBV65589 FKO65589:FLR65589 FUK65589:FVN65589 GEG65589:GFJ65589 GOC65589:GPF65589 GXY65589:GZB65589 HHU65589:HIX65589 HRQ65589:HST65589 IBM65589:ICP65589 ILI65589:IML65589 IVE65589:IWH65589 JFA65589:JGD65589 JOW65589:JPZ65589 JYS65589:JZV65589 KIO65589:KJR65589 KSK65589:KTN65589 LCG65589:LDJ65589 LMC65589:LNF65589 LVY65589:LXB65589 MFU65589:MGX65589 MPQ65589:MQT65589 MZM65589:NAP65589 NJI65589:NKL65589 NTE65589:NUH65589 ODA65589:OED65589 OMW65589:ONZ65589 OWS65589:OXV65589 PGO65589:PHR65589 PQK65589:PRN65589 QAG65589:QBJ65589 QKC65589:QLF65589 QTY65589:QVB65589 RDU65589:REX65589 RNQ65589:ROT65589 RXM65589:RYP65589 SHI65589:SIL65589 SRE65589:SSH65589 TBA65589:TCD65589 TKW65589:TLZ65589 TUS65589:TVV65589 UEO65589:UFR65589 UOK65589:UPN65589 UYG65589:UZJ65589 VIC65589:VJF65589 VRY65589:VTB65589 WBU65589:WCX65589 WLQ65589:WMT65589 WVM65589:WWP65589 D131125:AH131125 JA131125:KD131125 SW131125:TZ131125 ACS131125:ADV131125 AMO131125:ANR131125 AWK131125:AXN131125 BGG131125:BHJ131125 BQC131125:BRF131125 BZY131125:CBB131125 CJU131125:CKX131125 CTQ131125:CUT131125 DDM131125:DEP131125 DNI131125:DOL131125 DXE131125:DYH131125 EHA131125:EID131125 EQW131125:ERZ131125 FAS131125:FBV131125 FKO131125:FLR131125 FUK131125:FVN131125 GEG131125:GFJ131125 GOC131125:GPF131125 GXY131125:GZB131125 HHU131125:HIX131125 HRQ131125:HST131125 IBM131125:ICP131125 ILI131125:IML131125 IVE131125:IWH131125 JFA131125:JGD131125 JOW131125:JPZ131125 JYS131125:JZV131125 KIO131125:KJR131125 KSK131125:KTN131125 LCG131125:LDJ131125 LMC131125:LNF131125 LVY131125:LXB131125 MFU131125:MGX131125 MPQ131125:MQT131125 MZM131125:NAP131125 NJI131125:NKL131125 NTE131125:NUH131125 ODA131125:OED131125 OMW131125:ONZ131125 OWS131125:OXV131125 PGO131125:PHR131125 PQK131125:PRN131125 QAG131125:QBJ131125 QKC131125:QLF131125 QTY131125:QVB131125 RDU131125:REX131125 RNQ131125:ROT131125 RXM131125:RYP131125 SHI131125:SIL131125 SRE131125:SSH131125 TBA131125:TCD131125 TKW131125:TLZ131125 TUS131125:TVV131125 UEO131125:UFR131125 UOK131125:UPN131125 UYG131125:UZJ131125 VIC131125:VJF131125 VRY131125:VTB131125 WBU131125:WCX131125 WLQ131125:WMT131125 WVM131125:WWP131125 D196661:AH196661 JA196661:KD196661 SW196661:TZ196661 ACS196661:ADV196661 AMO196661:ANR196661 AWK196661:AXN196661 BGG196661:BHJ196661 BQC196661:BRF196661 BZY196661:CBB196661 CJU196661:CKX196661 CTQ196661:CUT196661 DDM196661:DEP196661 DNI196661:DOL196661 DXE196661:DYH196661 EHA196661:EID196661 EQW196661:ERZ196661 FAS196661:FBV196661 FKO196661:FLR196661 FUK196661:FVN196661 GEG196661:GFJ196661 GOC196661:GPF196661 GXY196661:GZB196661 HHU196661:HIX196661 HRQ196661:HST196661 IBM196661:ICP196661 ILI196661:IML196661 IVE196661:IWH196661 JFA196661:JGD196661 JOW196661:JPZ196661 JYS196661:JZV196661 KIO196661:KJR196661 KSK196661:KTN196661 LCG196661:LDJ196661 LMC196661:LNF196661 LVY196661:LXB196661 MFU196661:MGX196661 MPQ196661:MQT196661 MZM196661:NAP196661 NJI196661:NKL196661 NTE196661:NUH196661 ODA196661:OED196661 OMW196661:ONZ196661 OWS196661:OXV196661 PGO196661:PHR196661 PQK196661:PRN196661 QAG196661:QBJ196661 QKC196661:QLF196661 QTY196661:QVB196661 RDU196661:REX196661 RNQ196661:ROT196661 RXM196661:RYP196661 SHI196661:SIL196661 SRE196661:SSH196661 TBA196661:TCD196661 TKW196661:TLZ196661 TUS196661:TVV196661 UEO196661:UFR196661 UOK196661:UPN196661 UYG196661:UZJ196661 VIC196661:VJF196661 VRY196661:VTB196661 WBU196661:WCX196661 WLQ196661:WMT196661 WVM196661:WWP196661 D262197:AH262197 JA262197:KD262197 SW262197:TZ262197 ACS262197:ADV262197 AMO262197:ANR262197 AWK262197:AXN262197 BGG262197:BHJ262197 BQC262197:BRF262197 BZY262197:CBB262197 CJU262197:CKX262197 CTQ262197:CUT262197 DDM262197:DEP262197 DNI262197:DOL262197 DXE262197:DYH262197 EHA262197:EID262197 EQW262197:ERZ262197 FAS262197:FBV262197 FKO262197:FLR262197 FUK262197:FVN262197 GEG262197:GFJ262197 GOC262197:GPF262197 GXY262197:GZB262197 HHU262197:HIX262197 HRQ262197:HST262197 IBM262197:ICP262197 ILI262197:IML262197 IVE262197:IWH262197 JFA262197:JGD262197 JOW262197:JPZ262197 JYS262197:JZV262197 KIO262197:KJR262197 KSK262197:KTN262197 LCG262197:LDJ262197 LMC262197:LNF262197 LVY262197:LXB262197 MFU262197:MGX262197 MPQ262197:MQT262197 MZM262197:NAP262197 NJI262197:NKL262197 NTE262197:NUH262197 ODA262197:OED262197 OMW262197:ONZ262197 OWS262197:OXV262197 PGO262197:PHR262197 PQK262197:PRN262197 QAG262197:QBJ262197 QKC262197:QLF262197 QTY262197:QVB262197 RDU262197:REX262197 RNQ262197:ROT262197 RXM262197:RYP262197 SHI262197:SIL262197 SRE262197:SSH262197 TBA262197:TCD262197 TKW262197:TLZ262197 TUS262197:TVV262197 UEO262197:UFR262197 UOK262197:UPN262197 UYG262197:UZJ262197 VIC262197:VJF262197 VRY262197:VTB262197 WBU262197:WCX262197 WLQ262197:WMT262197 WVM262197:WWP262197 D327733:AH327733 JA327733:KD327733 SW327733:TZ327733 ACS327733:ADV327733 AMO327733:ANR327733 AWK327733:AXN327733 BGG327733:BHJ327733 BQC327733:BRF327733 BZY327733:CBB327733 CJU327733:CKX327733 CTQ327733:CUT327733 DDM327733:DEP327733 DNI327733:DOL327733 DXE327733:DYH327733 EHA327733:EID327733 EQW327733:ERZ327733 FAS327733:FBV327733 FKO327733:FLR327733 FUK327733:FVN327733 GEG327733:GFJ327733 GOC327733:GPF327733 GXY327733:GZB327733 HHU327733:HIX327733 HRQ327733:HST327733 IBM327733:ICP327733 ILI327733:IML327733 IVE327733:IWH327733 JFA327733:JGD327733 JOW327733:JPZ327733 JYS327733:JZV327733 KIO327733:KJR327733 KSK327733:KTN327733 LCG327733:LDJ327733 LMC327733:LNF327733 LVY327733:LXB327733 MFU327733:MGX327733 MPQ327733:MQT327733 MZM327733:NAP327733 NJI327733:NKL327733 NTE327733:NUH327733 ODA327733:OED327733 OMW327733:ONZ327733 OWS327733:OXV327733 PGO327733:PHR327733 PQK327733:PRN327733 QAG327733:QBJ327733 QKC327733:QLF327733 QTY327733:QVB327733 RDU327733:REX327733 RNQ327733:ROT327733 RXM327733:RYP327733 SHI327733:SIL327733 SRE327733:SSH327733 TBA327733:TCD327733 TKW327733:TLZ327733 TUS327733:TVV327733 UEO327733:UFR327733 UOK327733:UPN327733 UYG327733:UZJ327733 VIC327733:VJF327733 VRY327733:VTB327733 WBU327733:WCX327733 WLQ327733:WMT327733 WVM327733:WWP327733 D393269:AH393269 JA393269:KD393269 SW393269:TZ393269 ACS393269:ADV393269 AMO393269:ANR393269 AWK393269:AXN393269 BGG393269:BHJ393269 BQC393269:BRF393269 BZY393269:CBB393269 CJU393269:CKX393269 CTQ393269:CUT393269 DDM393269:DEP393269 DNI393269:DOL393269 DXE393269:DYH393269 EHA393269:EID393269 EQW393269:ERZ393269 FAS393269:FBV393269 FKO393269:FLR393269 FUK393269:FVN393269 GEG393269:GFJ393269 GOC393269:GPF393269 GXY393269:GZB393269 HHU393269:HIX393269 HRQ393269:HST393269 IBM393269:ICP393269 ILI393269:IML393269 IVE393269:IWH393269 JFA393269:JGD393269 JOW393269:JPZ393269 JYS393269:JZV393269 KIO393269:KJR393269 KSK393269:KTN393269 LCG393269:LDJ393269 LMC393269:LNF393269 LVY393269:LXB393269 MFU393269:MGX393269 MPQ393269:MQT393269 MZM393269:NAP393269 NJI393269:NKL393269 NTE393269:NUH393269 ODA393269:OED393269 OMW393269:ONZ393269 OWS393269:OXV393269 PGO393269:PHR393269 PQK393269:PRN393269 QAG393269:QBJ393269 QKC393269:QLF393269 QTY393269:QVB393269 RDU393269:REX393269 RNQ393269:ROT393269 RXM393269:RYP393269 SHI393269:SIL393269 SRE393269:SSH393269 TBA393269:TCD393269 TKW393269:TLZ393269 TUS393269:TVV393269 UEO393269:UFR393269 UOK393269:UPN393269 UYG393269:UZJ393269 VIC393269:VJF393269 VRY393269:VTB393269 WBU393269:WCX393269 WLQ393269:WMT393269 WVM393269:WWP393269 D458805:AH458805 JA458805:KD458805 SW458805:TZ458805 ACS458805:ADV458805 AMO458805:ANR458805 AWK458805:AXN458805 BGG458805:BHJ458805 BQC458805:BRF458805 BZY458805:CBB458805 CJU458805:CKX458805 CTQ458805:CUT458805 DDM458805:DEP458805 DNI458805:DOL458805 DXE458805:DYH458805 EHA458805:EID458805 EQW458805:ERZ458805 FAS458805:FBV458805 FKO458805:FLR458805 FUK458805:FVN458805 GEG458805:GFJ458805 GOC458805:GPF458805 GXY458805:GZB458805 HHU458805:HIX458805 HRQ458805:HST458805 IBM458805:ICP458805 ILI458805:IML458805 IVE458805:IWH458805 JFA458805:JGD458805 JOW458805:JPZ458805 JYS458805:JZV458805 KIO458805:KJR458805 KSK458805:KTN458805 LCG458805:LDJ458805 LMC458805:LNF458805 LVY458805:LXB458805 MFU458805:MGX458805 MPQ458805:MQT458805 MZM458805:NAP458805 NJI458805:NKL458805 NTE458805:NUH458805 ODA458805:OED458805 OMW458805:ONZ458805 OWS458805:OXV458805 PGO458805:PHR458805 PQK458805:PRN458805 QAG458805:QBJ458805 QKC458805:QLF458805 QTY458805:QVB458805 RDU458805:REX458805 RNQ458805:ROT458805 RXM458805:RYP458805 SHI458805:SIL458805 SRE458805:SSH458805 TBA458805:TCD458805 TKW458805:TLZ458805 TUS458805:TVV458805 UEO458805:UFR458805 UOK458805:UPN458805 UYG458805:UZJ458805 VIC458805:VJF458805 VRY458805:VTB458805 WBU458805:WCX458805 WLQ458805:WMT458805 WVM458805:WWP458805 D524341:AH524341 JA524341:KD524341 SW524341:TZ524341 ACS524341:ADV524341 AMO524341:ANR524341 AWK524341:AXN524341 BGG524341:BHJ524341 BQC524341:BRF524341 BZY524341:CBB524341 CJU524341:CKX524341 CTQ524341:CUT524341 DDM524341:DEP524341 DNI524341:DOL524341 DXE524341:DYH524341 EHA524341:EID524341 EQW524341:ERZ524341 FAS524341:FBV524341 FKO524341:FLR524341 FUK524341:FVN524341 GEG524341:GFJ524341 GOC524341:GPF524341 GXY524341:GZB524341 HHU524341:HIX524341 HRQ524341:HST524341 IBM524341:ICP524341 ILI524341:IML524341 IVE524341:IWH524341 JFA524341:JGD524341 JOW524341:JPZ524341 JYS524341:JZV524341 KIO524341:KJR524341 KSK524341:KTN524341 LCG524341:LDJ524341 LMC524341:LNF524341 LVY524341:LXB524341 MFU524341:MGX524341 MPQ524341:MQT524341 MZM524341:NAP524341 NJI524341:NKL524341 NTE524341:NUH524341 ODA524341:OED524341 OMW524341:ONZ524341 OWS524341:OXV524341 PGO524341:PHR524341 PQK524341:PRN524341 QAG524341:QBJ524341 QKC524341:QLF524341 QTY524341:QVB524341 RDU524341:REX524341 RNQ524341:ROT524341 RXM524341:RYP524341 SHI524341:SIL524341 SRE524341:SSH524341 TBA524341:TCD524341 TKW524341:TLZ524341 TUS524341:TVV524341 UEO524341:UFR524341 UOK524341:UPN524341 UYG524341:UZJ524341 VIC524341:VJF524341 VRY524341:VTB524341 WBU524341:WCX524341 WLQ524341:WMT524341 WVM524341:WWP524341 D589877:AH589877 JA589877:KD589877 SW589877:TZ589877 ACS589877:ADV589877 AMO589877:ANR589877 AWK589877:AXN589877 BGG589877:BHJ589877 BQC589877:BRF589877 BZY589877:CBB589877 CJU589877:CKX589877 CTQ589877:CUT589877 DDM589877:DEP589877 DNI589877:DOL589877 DXE589877:DYH589877 EHA589877:EID589877 EQW589877:ERZ589877 FAS589877:FBV589877 FKO589877:FLR589877 FUK589877:FVN589877 GEG589877:GFJ589877 GOC589877:GPF589877 GXY589877:GZB589877 HHU589877:HIX589877 HRQ589877:HST589877 IBM589877:ICP589877 ILI589877:IML589877 IVE589877:IWH589877 JFA589877:JGD589877 JOW589877:JPZ589877 JYS589877:JZV589877 KIO589877:KJR589877 KSK589877:KTN589877 LCG589877:LDJ589877 LMC589877:LNF589877 LVY589877:LXB589877 MFU589877:MGX589877 MPQ589877:MQT589877 MZM589877:NAP589877 NJI589877:NKL589877 NTE589877:NUH589877 ODA589877:OED589877 OMW589877:ONZ589877 OWS589877:OXV589877 PGO589877:PHR589877 PQK589877:PRN589877 QAG589877:QBJ589877 QKC589877:QLF589877 QTY589877:QVB589877 RDU589877:REX589877 RNQ589877:ROT589877 RXM589877:RYP589877 SHI589877:SIL589877 SRE589877:SSH589877 TBA589877:TCD589877 TKW589877:TLZ589877 TUS589877:TVV589877 UEO589877:UFR589877 UOK589877:UPN589877 UYG589877:UZJ589877 VIC589877:VJF589877 VRY589877:VTB589877 WBU589877:WCX589877 WLQ589877:WMT589877 WVM589877:WWP589877 D655413:AH655413 JA655413:KD655413 SW655413:TZ655413 ACS655413:ADV655413 AMO655413:ANR655413 AWK655413:AXN655413 BGG655413:BHJ655413 BQC655413:BRF655413 BZY655413:CBB655413 CJU655413:CKX655413 CTQ655413:CUT655413 DDM655413:DEP655413 DNI655413:DOL655413 DXE655413:DYH655413 EHA655413:EID655413 EQW655413:ERZ655413 FAS655413:FBV655413 FKO655413:FLR655413 FUK655413:FVN655413 GEG655413:GFJ655413 GOC655413:GPF655413 GXY655413:GZB655413 HHU655413:HIX655413 HRQ655413:HST655413 IBM655413:ICP655413 ILI655413:IML655413 IVE655413:IWH655413 JFA655413:JGD655413 JOW655413:JPZ655413 JYS655413:JZV655413 KIO655413:KJR655413 KSK655413:KTN655413 LCG655413:LDJ655413 LMC655413:LNF655413 LVY655413:LXB655413 MFU655413:MGX655413 MPQ655413:MQT655413 MZM655413:NAP655413 NJI655413:NKL655413 NTE655413:NUH655413 ODA655413:OED655413 OMW655413:ONZ655413 OWS655413:OXV655413 PGO655413:PHR655413 PQK655413:PRN655413 QAG655413:QBJ655413 QKC655413:QLF655413 QTY655413:QVB655413 RDU655413:REX655413 RNQ655413:ROT655413 RXM655413:RYP655413 SHI655413:SIL655413 SRE655413:SSH655413 TBA655413:TCD655413 TKW655413:TLZ655413 TUS655413:TVV655413 UEO655413:UFR655413 UOK655413:UPN655413 UYG655413:UZJ655413 VIC655413:VJF655413 VRY655413:VTB655413 WBU655413:WCX655413 WLQ655413:WMT655413 WVM655413:WWP655413 D720949:AH720949 JA720949:KD720949 SW720949:TZ720949 ACS720949:ADV720949 AMO720949:ANR720949 AWK720949:AXN720949 BGG720949:BHJ720949 BQC720949:BRF720949 BZY720949:CBB720949 CJU720949:CKX720949 CTQ720949:CUT720949 DDM720949:DEP720949 DNI720949:DOL720949 DXE720949:DYH720949 EHA720949:EID720949 EQW720949:ERZ720949 FAS720949:FBV720949 FKO720949:FLR720949 FUK720949:FVN720949 GEG720949:GFJ720949 GOC720949:GPF720949 GXY720949:GZB720949 HHU720949:HIX720949 HRQ720949:HST720949 IBM720949:ICP720949 ILI720949:IML720949 IVE720949:IWH720949 JFA720949:JGD720949 JOW720949:JPZ720949 JYS720949:JZV720949 KIO720949:KJR720949 KSK720949:KTN720949 LCG720949:LDJ720949 LMC720949:LNF720949 LVY720949:LXB720949 MFU720949:MGX720949 MPQ720949:MQT720949 MZM720949:NAP720949 NJI720949:NKL720949 NTE720949:NUH720949 ODA720949:OED720949 OMW720949:ONZ720949 OWS720949:OXV720949 PGO720949:PHR720949 PQK720949:PRN720949 QAG720949:QBJ720949 QKC720949:QLF720949 QTY720949:QVB720949 RDU720949:REX720949 RNQ720949:ROT720949 RXM720949:RYP720949 SHI720949:SIL720949 SRE720949:SSH720949 TBA720949:TCD720949 TKW720949:TLZ720949 TUS720949:TVV720949 UEO720949:UFR720949 UOK720949:UPN720949 UYG720949:UZJ720949 VIC720949:VJF720949 VRY720949:VTB720949 WBU720949:WCX720949 WLQ720949:WMT720949 WVM720949:WWP720949 D786485:AH786485 JA786485:KD786485 SW786485:TZ786485 ACS786485:ADV786485 AMO786485:ANR786485 AWK786485:AXN786485 BGG786485:BHJ786485 BQC786485:BRF786485 BZY786485:CBB786485 CJU786485:CKX786485 CTQ786485:CUT786485 DDM786485:DEP786485 DNI786485:DOL786485 DXE786485:DYH786485 EHA786485:EID786485 EQW786485:ERZ786485 FAS786485:FBV786485 FKO786485:FLR786485 FUK786485:FVN786485 GEG786485:GFJ786485 GOC786485:GPF786485 GXY786485:GZB786485 HHU786485:HIX786485 HRQ786485:HST786485 IBM786485:ICP786485 ILI786485:IML786485 IVE786485:IWH786485 JFA786485:JGD786485 JOW786485:JPZ786485 JYS786485:JZV786485 KIO786485:KJR786485 KSK786485:KTN786485 LCG786485:LDJ786485 LMC786485:LNF786485 LVY786485:LXB786485 MFU786485:MGX786485 MPQ786485:MQT786485 MZM786485:NAP786485 NJI786485:NKL786485 NTE786485:NUH786485 ODA786485:OED786485 OMW786485:ONZ786485 OWS786485:OXV786485 PGO786485:PHR786485 PQK786485:PRN786485 QAG786485:QBJ786485 QKC786485:QLF786485 QTY786485:QVB786485 RDU786485:REX786485 RNQ786485:ROT786485 RXM786485:RYP786485 SHI786485:SIL786485 SRE786485:SSH786485 TBA786485:TCD786485 TKW786485:TLZ786485 TUS786485:TVV786485 UEO786485:UFR786485 UOK786485:UPN786485 UYG786485:UZJ786485 VIC786485:VJF786485 VRY786485:VTB786485 WBU786485:WCX786485 WLQ786485:WMT786485 WVM786485:WWP786485 D852021:AH852021 JA852021:KD852021 SW852021:TZ852021 ACS852021:ADV852021 AMO852021:ANR852021 AWK852021:AXN852021 BGG852021:BHJ852021 BQC852021:BRF852021 BZY852021:CBB852021 CJU852021:CKX852021 CTQ852021:CUT852021 DDM852021:DEP852021 DNI852021:DOL852021 DXE852021:DYH852021 EHA852021:EID852021 EQW852021:ERZ852021 FAS852021:FBV852021 FKO852021:FLR852021 FUK852021:FVN852021 GEG852021:GFJ852021 GOC852021:GPF852021 GXY852021:GZB852021 HHU852021:HIX852021 HRQ852021:HST852021 IBM852021:ICP852021 ILI852021:IML852021 IVE852021:IWH852021 JFA852021:JGD852021 JOW852021:JPZ852021 JYS852021:JZV852021 KIO852021:KJR852021 KSK852021:KTN852021 LCG852021:LDJ852021 LMC852021:LNF852021 LVY852021:LXB852021 MFU852021:MGX852021 MPQ852021:MQT852021 MZM852021:NAP852021 NJI852021:NKL852021 NTE852021:NUH852021 ODA852021:OED852021 OMW852021:ONZ852021 OWS852021:OXV852021 PGO852021:PHR852021 PQK852021:PRN852021 QAG852021:QBJ852021 QKC852021:QLF852021 QTY852021:QVB852021 RDU852021:REX852021 RNQ852021:ROT852021 RXM852021:RYP852021 SHI852021:SIL852021 SRE852021:SSH852021 TBA852021:TCD852021 TKW852021:TLZ852021 TUS852021:TVV852021 UEO852021:UFR852021 UOK852021:UPN852021 UYG852021:UZJ852021 VIC852021:VJF852021 VRY852021:VTB852021 WBU852021:WCX852021 WLQ852021:WMT852021 WVM852021:WWP852021 D917557:AH917557 JA917557:KD917557 SW917557:TZ917557 ACS917557:ADV917557 AMO917557:ANR917557 AWK917557:AXN917557 BGG917557:BHJ917557 BQC917557:BRF917557 BZY917557:CBB917557 CJU917557:CKX917557 CTQ917557:CUT917557 DDM917557:DEP917557 DNI917557:DOL917557 DXE917557:DYH917557 EHA917557:EID917557 EQW917557:ERZ917557 FAS917557:FBV917557 FKO917557:FLR917557 FUK917557:FVN917557 GEG917557:GFJ917557 GOC917557:GPF917557 GXY917557:GZB917557 HHU917557:HIX917557 HRQ917557:HST917557 IBM917557:ICP917557 ILI917557:IML917557 IVE917557:IWH917557 JFA917557:JGD917557 JOW917557:JPZ917557 JYS917557:JZV917557 KIO917557:KJR917557 KSK917557:KTN917557 LCG917557:LDJ917557 LMC917557:LNF917557 LVY917557:LXB917557 MFU917557:MGX917557 MPQ917557:MQT917557 MZM917557:NAP917557 NJI917557:NKL917557 NTE917557:NUH917557 ODA917557:OED917557 OMW917557:ONZ917557 OWS917557:OXV917557 PGO917557:PHR917557 PQK917557:PRN917557 QAG917557:QBJ917557 QKC917557:QLF917557 QTY917557:QVB917557 RDU917557:REX917557 RNQ917557:ROT917557 RXM917557:RYP917557 SHI917557:SIL917557 SRE917557:SSH917557 TBA917557:TCD917557 TKW917557:TLZ917557 TUS917557:TVV917557 UEO917557:UFR917557 UOK917557:UPN917557 UYG917557:UZJ917557 VIC917557:VJF917557 VRY917557:VTB917557 WBU917557:WCX917557 WLQ917557:WMT917557 WVM917557:WWP917557 D983093:AH983093 JA983093:KD983093 SW983093:TZ983093 ACS983093:ADV983093 AMO983093:ANR983093 AWK983093:AXN983093 BGG983093:BHJ983093 BQC983093:BRF983093 BZY983093:CBB983093 CJU983093:CKX983093 CTQ983093:CUT983093 DDM983093:DEP983093 DNI983093:DOL983093 DXE983093:DYH983093 EHA983093:EID983093 EQW983093:ERZ983093 FAS983093:FBV983093 FKO983093:FLR983093 FUK983093:FVN983093 GEG983093:GFJ983093 GOC983093:GPF983093 GXY983093:GZB983093 HHU983093:HIX983093 HRQ983093:HST983093 IBM983093:ICP983093 ILI983093:IML983093 IVE983093:IWH983093 JFA983093:JGD983093 JOW983093:JPZ983093 JYS983093:JZV983093 KIO983093:KJR983093 KSK983093:KTN983093 LCG983093:LDJ983093 LMC983093:LNF983093 LVY983093:LXB983093 MFU983093:MGX983093 MPQ983093:MQT983093 MZM983093:NAP983093 NJI983093:NKL983093 NTE983093:NUH983093 ODA983093:OED983093 OMW983093:ONZ983093 OWS983093:OXV983093 PGO983093:PHR983093 PQK983093:PRN983093 QAG983093:QBJ983093 QKC983093:QLF983093 QTY983093:QVB983093 RDU983093:REX983093 RNQ983093:ROT983093 RXM983093:RYP983093 SHI983093:SIL983093 SRE983093:SSH983093 TBA983093:TCD983093 TKW983093:TLZ983093 TUS983093:TVV983093 UEO983093:UFR983093 UOK983093:UPN983093 UYG983093:UZJ983093 VIC983093:VJF983093 VRY983093:VTB983093 WBU983093:WCX983093 WLQ983093:WMT983093 WVM983093:WWP983093">
      <formula1>0</formula1>
    </dataValidation>
    <dataValidation type="whole" operator="lessThan" allowBlank="1" showInputMessage="1" showErrorMessage="1" error="Въвежда се цяло число!" sqref="WVM983053:WWP983092 JA8:KD48 SW8:TZ48 ACS8:ADV48 AMO8:ANR48 AWK8:AXN48 BGG8:BHJ48 BQC8:BRF48 BZY8:CBB48 CJU8:CKX48 CTQ8:CUT48 DDM8:DEP48 DNI8:DOL48 DXE8:DYH48 EHA8:EID48 EQW8:ERZ48 FAS8:FBV48 FKO8:FLR48 FUK8:FVN48 GEG8:GFJ48 GOC8:GPF48 GXY8:GZB48 HHU8:HIX48 HRQ8:HST48 IBM8:ICP48 ILI8:IML48 IVE8:IWH48 JFA8:JGD48 JOW8:JPZ48 JYS8:JZV48 KIO8:KJR48 KSK8:KTN48 LCG8:LDJ48 LMC8:LNF48 LVY8:LXB48 MFU8:MGX48 MPQ8:MQT48 MZM8:NAP48 NJI8:NKL48 NTE8:NUH48 ODA8:OED48 OMW8:ONZ48 OWS8:OXV48 PGO8:PHR48 PQK8:PRN48 QAG8:QBJ48 QKC8:QLF48 QTY8:QVB48 RDU8:REX48 RNQ8:ROT48 RXM8:RYP48 SHI8:SIL48 SRE8:SSH48 TBA8:TCD48 TKW8:TLZ48 TUS8:TVV48 UEO8:UFR48 UOK8:UPN48 UYG8:UZJ48 VIC8:VJF48 VRY8:VTB48 WBU8:WCX48 WLQ8:WMT48 WVM8:WWP48 D65549:AH65588 JA65549:KD65588 SW65549:TZ65588 ACS65549:ADV65588 AMO65549:ANR65588 AWK65549:AXN65588 BGG65549:BHJ65588 BQC65549:BRF65588 BZY65549:CBB65588 CJU65549:CKX65588 CTQ65549:CUT65588 DDM65549:DEP65588 DNI65549:DOL65588 DXE65549:DYH65588 EHA65549:EID65588 EQW65549:ERZ65588 FAS65549:FBV65588 FKO65549:FLR65588 FUK65549:FVN65588 GEG65549:GFJ65588 GOC65549:GPF65588 GXY65549:GZB65588 HHU65549:HIX65588 HRQ65549:HST65588 IBM65549:ICP65588 ILI65549:IML65588 IVE65549:IWH65588 JFA65549:JGD65588 JOW65549:JPZ65588 JYS65549:JZV65588 KIO65549:KJR65588 KSK65549:KTN65588 LCG65549:LDJ65588 LMC65549:LNF65588 LVY65549:LXB65588 MFU65549:MGX65588 MPQ65549:MQT65588 MZM65549:NAP65588 NJI65549:NKL65588 NTE65549:NUH65588 ODA65549:OED65588 OMW65549:ONZ65588 OWS65549:OXV65588 PGO65549:PHR65588 PQK65549:PRN65588 QAG65549:QBJ65588 QKC65549:QLF65588 QTY65549:QVB65588 RDU65549:REX65588 RNQ65549:ROT65588 RXM65549:RYP65588 SHI65549:SIL65588 SRE65549:SSH65588 TBA65549:TCD65588 TKW65549:TLZ65588 TUS65549:TVV65588 UEO65549:UFR65588 UOK65549:UPN65588 UYG65549:UZJ65588 VIC65549:VJF65588 VRY65549:VTB65588 WBU65549:WCX65588 WLQ65549:WMT65588 WVM65549:WWP65588 D131085:AH131124 JA131085:KD131124 SW131085:TZ131124 ACS131085:ADV131124 AMO131085:ANR131124 AWK131085:AXN131124 BGG131085:BHJ131124 BQC131085:BRF131124 BZY131085:CBB131124 CJU131085:CKX131124 CTQ131085:CUT131124 DDM131085:DEP131124 DNI131085:DOL131124 DXE131085:DYH131124 EHA131085:EID131124 EQW131085:ERZ131124 FAS131085:FBV131124 FKO131085:FLR131124 FUK131085:FVN131124 GEG131085:GFJ131124 GOC131085:GPF131124 GXY131085:GZB131124 HHU131085:HIX131124 HRQ131085:HST131124 IBM131085:ICP131124 ILI131085:IML131124 IVE131085:IWH131124 JFA131085:JGD131124 JOW131085:JPZ131124 JYS131085:JZV131124 KIO131085:KJR131124 KSK131085:KTN131124 LCG131085:LDJ131124 LMC131085:LNF131124 LVY131085:LXB131124 MFU131085:MGX131124 MPQ131085:MQT131124 MZM131085:NAP131124 NJI131085:NKL131124 NTE131085:NUH131124 ODA131085:OED131124 OMW131085:ONZ131124 OWS131085:OXV131124 PGO131085:PHR131124 PQK131085:PRN131124 QAG131085:QBJ131124 QKC131085:QLF131124 QTY131085:QVB131124 RDU131085:REX131124 RNQ131085:ROT131124 RXM131085:RYP131124 SHI131085:SIL131124 SRE131085:SSH131124 TBA131085:TCD131124 TKW131085:TLZ131124 TUS131085:TVV131124 UEO131085:UFR131124 UOK131085:UPN131124 UYG131085:UZJ131124 VIC131085:VJF131124 VRY131085:VTB131124 WBU131085:WCX131124 WLQ131085:WMT131124 WVM131085:WWP131124 D196621:AH196660 JA196621:KD196660 SW196621:TZ196660 ACS196621:ADV196660 AMO196621:ANR196660 AWK196621:AXN196660 BGG196621:BHJ196660 BQC196621:BRF196660 BZY196621:CBB196660 CJU196621:CKX196660 CTQ196621:CUT196660 DDM196621:DEP196660 DNI196621:DOL196660 DXE196621:DYH196660 EHA196621:EID196660 EQW196621:ERZ196660 FAS196621:FBV196660 FKO196621:FLR196660 FUK196621:FVN196660 GEG196621:GFJ196660 GOC196621:GPF196660 GXY196621:GZB196660 HHU196621:HIX196660 HRQ196621:HST196660 IBM196621:ICP196660 ILI196621:IML196660 IVE196621:IWH196660 JFA196621:JGD196660 JOW196621:JPZ196660 JYS196621:JZV196660 KIO196621:KJR196660 KSK196621:KTN196660 LCG196621:LDJ196660 LMC196621:LNF196660 LVY196621:LXB196660 MFU196621:MGX196660 MPQ196621:MQT196660 MZM196621:NAP196660 NJI196621:NKL196660 NTE196621:NUH196660 ODA196621:OED196660 OMW196621:ONZ196660 OWS196621:OXV196660 PGO196621:PHR196660 PQK196621:PRN196660 QAG196621:QBJ196660 QKC196621:QLF196660 QTY196621:QVB196660 RDU196621:REX196660 RNQ196621:ROT196660 RXM196621:RYP196660 SHI196621:SIL196660 SRE196621:SSH196660 TBA196621:TCD196660 TKW196621:TLZ196660 TUS196621:TVV196660 UEO196621:UFR196660 UOK196621:UPN196660 UYG196621:UZJ196660 VIC196621:VJF196660 VRY196621:VTB196660 WBU196621:WCX196660 WLQ196621:WMT196660 WVM196621:WWP196660 D262157:AH262196 JA262157:KD262196 SW262157:TZ262196 ACS262157:ADV262196 AMO262157:ANR262196 AWK262157:AXN262196 BGG262157:BHJ262196 BQC262157:BRF262196 BZY262157:CBB262196 CJU262157:CKX262196 CTQ262157:CUT262196 DDM262157:DEP262196 DNI262157:DOL262196 DXE262157:DYH262196 EHA262157:EID262196 EQW262157:ERZ262196 FAS262157:FBV262196 FKO262157:FLR262196 FUK262157:FVN262196 GEG262157:GFJ262196 GOC262157:GPF262196 GXY262157:GZB262196 HHU262157:HIX262196 HRQ262157:HST262196 IBM262157:ICP262196 ILI262157:IML262196 IVE262157:IWH262196 JFA262157:JGD262196 JOW262157:JPZ262196 JYS262157:JZV262196 KIO262157:KJR262196 KSK262157:KTN262196 LCG262157:LDJ262196 LMC262157:LNF262196 LVY262157:LXB262196 MFU262157:MGX262196 MPQ262157:MQT262196 MZM262157:NAP262196 NJI262157:NKL262196 NTE262157:NUH262196 ODA262157:OED262196 OMW262157:ONZ262196 OWS262157:OXV262196 PGO262157:PHR262196 PQK262157:PRN262196 QAG262157:QBJ262196 QKC262157:QLF262196 QTY262157:QVB262196 RDU262157:REX262196 RNQ262157:ROT262196 RXM262157:RYP262196 SHI262157:SIL262196 SRE262157:SSH262196 TBA262157:TCD262196 TKW262157:TLZ262196 TUS262157:TVV262196 UEO262157:UFR262196 UOK262157:UPN262196 UYG262157:UZJ262196 VIC262157:VJF262196 VRY262157:VTB262196 WBU262157:WCX262196 WLQ262157:WMT262196 WVM262157:WWP262196 D327693:AH327732 JA327693:KD327732 SW327693:TZ327732 ACS327693:ADV327732 AMO327693:ANR327732 AWK327693:AXN327732 BGG327693:BHJ327732 BQC327693:BRF327732 BZY327693:CBB327732 CJU327693:CKX327732 CTQ327693:CUT327732 DDM327693:DEP327732 DNI327693:DOL327732 DXE327693:DYH327732 EHA327693:EID327732 EQW327693:ERZ327732 FAS327693:FBV327732 FKO327693:FLR327732 FUK327693:FVN327732 GEG327693:GFJ327732 GOC327693:GPF327732 GXY327693:GZB327732 HHU327693:HIX327732 HRQ327693:HST327732 IBM327693:ICP327732 ILI327693:IML327732 IVE327693:IWH327732 JFA327693:JGD327732 JOW327693:JPZ327732 JYS327693:JZV327732 KIO327693:KJR327732 KSK327693:KTN327732 LCG327693:LDJ327732 LMC327693:LNF327732 LVY327693:LXB327732 MFU327693:MGX327732 MPQ327693:MQT327732 MZM327693:NAP327732 NJI327693:NKL327732 NTE327693:NUH327732 ODA327693:OED327732 OMW327693:ONZ327732 OWS327693:OXV327732 PGO327693:PHR327732 PQK327693:PRN327732 QAG327693:QBJ327732 QKC327693:QLF327732 QTY327693:QVB327732 RDU327693:REX327732 RNQ327693:ROT327732 RXM327693:RYP327732 SHI327693:SIL327732 SRE327693:SSH327732 TBA327693:TCD327732 TKW327693:TLZ327732 TUS327693:TVV327732 UEO327693:UFR327732 UOK327693:UPN327732 UYG327693:UZJ327732 VIC327693:VJF327732 VRY327693:VTB327732 WBU327693:WCX327732 WLQ327693:WMT327732 WVM327693:WWP327732 D393229:AH393268 JA393229:KD393268 SW393229:TZ393268 ACS393229:ADV393268 AMO393229:ANR393268 AWK393229:AXN393268 BGG393229:BHJ393268 BQC393229:BRF393268 BZY393229:CBB393268 CJU393229:CKX393268 CTQ393229:CUT393268 DDM393229:DEP393268 DNI393229:DOL393268 DXE393229:DYH393268 EHA393229:EID393268 EQW393229:ERZ393268 FAS393229:FBV393268 FKO393229:FLR393268 FUK393229:FVN393268 GEG393229:GFJ393268 GOC393229:GPF393268 GXY393229:GZB393268 HHU393229:HIX393268 HRQ393229:HST393268 IBM393229:ICP393268 ILI393229:IML393268 IVE393229:IWH393268 JFA393229:JGD393268 JOW393229:JPZ393268 JYS393229:JZV393268 KIO393229:KJR393268 KSK393229:KTN393268 LCG393229:LDJ393268 LMC393229:LNF393268 LVY393229:LXB393268 MFU393229:MGX393268 MPQ393229:MQT393268 MZM393229:NAP393268 NJI393229:NKL393268 NTE393229:NUH393268 ODA393229:OED393268 OMW393229:ONZ393268 OWS393229:OXV393268 PGO393229:PHR393268 PQK393229:PRN393268 QAG393229:QBJ393268 QKC393229:QLF393268 QTY393229:QVB393268 RDU393229:REX393268 RNQ393229:ROT393268 RXM393229:RYP393268 SHI393229:SIL393268 SRE393229:SSH393268 TBA393229:TCD393268 TKW393229:TLZ393268 TUS393229:TVV393268 UEO393229:UFR393268 UOK393229:UPN393268 UYG393229:UZJ393268 VIC393229:VJF393268 VRY393229:VTB393268 WBU393229:WCX393268 WLQ393229:WMT393268 WVM393229:WWP393268 D458765:AH458804 JA458765:KD458804 SW458765:TZ458804 ACS458765:ADV458804 AMO458765:ANR458804 AWK458765:AXN458804 BGG458765:BHJ458804 BQC458765:BRF458804 BZY458765:CBB458804 CJU458765:CKX458804 CTQ458765:CUT458804 DDM458765:DEP458804 DNI458765:DOL458804 DXE458765:DYH458804 EHA458765:EID458804 EQW458765:ERZ458804 FAS458765:FBV458804 FKO458765:FLR458804 FUK458765:FVN458804 GEG458765:GFJ458804 GOC458765:GPF458804 GXY458765:GZB458804 HHU458765:HIX458804 HRQ458765:HST458804 IBM458765:ICP458804 ILI458765:IML458804 IVE458765:IWH458804 JFA458765:JGD458804 JOW458765:JPZ458804 JYS458765:JZV458804 KIO458765:KJR458804 KSK458765:KTN458804 LCG458765:LDJ458804 LMC458765:LNF458804 LVY458765:LXB458804 MFU458765:MGX458804 MPQ458765:MQT458804 MZM458765:NAP458804 NJI458765:NKL458804 NTE458765:NUH458804 ODA458765:OED458804 OMW458765:ONZ458804 OWS458765:OXV458804 PGO458765:PHR458804 PQK458765:PRN458804 QAG458765:QBJ458804 QKC458765:QLF458804 QTY458765:QVB458804 RDU458765:REX458804 RNQ458765:ROT458804 RXM458765:RYP458804 SHI458765:SIL458804 SRE458765:SSH458804 TBA458765:TCD458804 TKW458765:TLZ458804 TUS458765:TVV458804 UEO458765:UFR458804 UOK458765:UPN458804 UYG458765:UZJ458804 VIC458765:VJF458804 VRY458765:VTB458804 WBU458765:WCX458804 WLQ458765:WMT458804 WVM458765:WWP458804 D524301:AH524340 JA524301:KD524340 SW524301:TZ524340 ACS524301:ADV524340 AMO524301:ANR524340 AWK524301:AXN524340 BGG524301:BHJ524340 BQC524301:BRF524340 BZY524301:CBB524340 CJU524301:CKX524340 CTQ524301:CUT524340 DDM524301:DEP524340 DNI524301:DOL524340 DXE524301:DYH524340 EHA524301:EID524340 EQW524301:ERZ524340 FAS524301:FBV524340 FKO524301:FLR524340 FUK524301:FVN524340 GEG524301:GFJ524340 GOC524301:GPF524340 GXY524301:GZB524340 HHU524301:HIX524340 HRQ524301:HST524340 IBM524301:ICP524340 ILI524301:IML524340 IVE524301:IWH524340 JFA524301:JGD524340 JOW524301:JPZ524340 JYS524301:JZV524340 KIO524301:KJR524340 KSK524301:KTN524340 LCG524301:LDJ524340 LMC524301:LNF524340 LVY524301:LXB524340 MFU524301:MGX524340 MPQ524301:MQT524340 MZM524301:NAP524340 NJI524301:NKL524340 NTE524301:NUH524340 ODA524301:OED524340 OMW524301:ONZ524340 OWS524301:OXV524340 PGO524301:PHR524340 PQK524301:PRN524340 QAG524301:QBJ524340 QKC524301:QLF524340 QTY524301:QVB524340 RDU524301:REX524340 RNQ524301:ROT524340 RXM524301:RYP524340 SHI524301:SIL524340 SRE524301:SSH524340 TBA524301:TCD524340 TKW524301:TLZ524340 TUS524301:TVV524340 UEO524301:UFR524340 UOK524301:UPN524340 UYG524301:UZJ524340 VIC524301:VJF524340 VRY524301:VTB524340 WBU524301:WCX524340 WLQ524301:WMT524340 WVM524301:WWP524340 D589837:AH589876 JA589837:KD589876 SW589837:TZ589876 ACS589837:ADV589876 AMO589837:ANR589876 AWK589837:AXN589876 BGG589837:BHJ589876 BQC589837:BRF589876 BZY589837:CBB589876 CJU589837:CKX589876 CTQ589837:CUT589876 DDM589837:DEP589876 DNI589837:DOL589876 DXE589837:DYH589876 EHA589837:EID589876 EQW589837:ERZ589876 FAS589837:FBV589876 FKO589837:FLR589876 FUK589837:FVN589876 GEG589837:GFJ589876 GOC589837:GPF589876 GXY589837:GZB589876 HHU589837:HIX589876 HRQ589837:HST589876 IBM589837:ICP589876 ILI589837:IML589876 IVE589837:IWH589876 JFA589837:JGD589876 JOW589837:JPZ589876 JYS589837:JZV589876 KIO589837:KJR589876 KSK589837:KTN589876 LCG589837:LDJ589876 LMC589837:LNF589876 LVY589837:LXB589876 MFU589837:MGX589876 MPQ589837:MQT589876 MZM589837:NAP589876 NJI589837:NKL589876 NTE589837:NUH589876 ODA589837:OED589876 OMW589837:ONZ589876 OWS589837:OXV589876 PGO589837:PHR589876 PQK589837:PRN589876 QAG589837:QBJ589876 QKC589837:QLF589876 QTY589837:QVB589876 RDU589837:REX589876 RNQ589837:ROT589876 RXM589837:RYP589876 SHI589837:SIL589876 SRE589837:SSH589876 TBA589837:TCD589876 TKW589837:TLZ589876 TUS589837:TVV589876 UEO589837:UFR589876 UOK589837:UPN589876 UYG589837:UZJ589876 VIC589837:VJF589876 VRY589837:VTB589876 WBU589837:WCX589876 WLQ589837:WMT589876 WVM589837:WWP589876 D655373:AH655412 JA655373:KD655412 SW655373:TZ655412 ACS655373:ADV655412 AMO655373:ANR655412 AWK655373:AXN655412 BGG655373:BHJ655412 BQC655373:BRF655412 BZY655373:CBB655412 CJU655373:CKX655412 CTQ655373:CUT655412 DDM655373:DEP655412 DNI655373:DOL655412 DXE655373:DYH655412 EHA655373:EID655412 EQW655373:ERZ655412 FAS655373:FBV655412 FKO655373:FLR655412 FUK655373:FVN655412 GEG655373:GFJ655412 GOC655373:GPF655412 GXY655373:GZB655412 HHU655373:HIX655412 HRQ655373:HST655412 IBM655373:ICP655412 ILI655373:IML655412 IVE655373:IWH655412 JFA655373:JGD655412 JOW655373:JPZ655412 JYS655373:JZV655412 KIO655373:KJR655412 KSK655373:KTN655412 LCG655373:LDJ655412 LMC655373:LNF655412 LVY655373:LXB655412 MFU655373:MGX655412 MPQ655373:MQT655412 MZM655373:NAP655412 NJI655373:NKL655412 NTE655373:NUH655412 ODA655373:OED655412 OMW655373:ONZ655412 OWS655373:OXV655412 PGO655373:PHR655412 PQK655373:PRN655412 QAG655373:QBJ655412 QKC655373:QLF655412 QTY655373:QVB655412 RDU655373:REX655412 RNQ655373:ROT655412 RXM655373:RYP655412 SHI655373:SIL655412 SRE655373:SSH655412 TBA655373:TCD655412 TKW655373:TLZ655412 TUS655373:TVV655412 UEO655373:UFR655412 UOK655373:UPN655412 UYG655373:UZJ655412 VIC655373:VJF655412 VRY655373:VTB655412 WBU655373:WCX655412 WLQ655373:WMT655412 WVM655373:WWP655412 D720909:AH720948 JA720909:KD720948 SW720909:TZ720948 ACS720909:ADV720948 AMO720909:ANR720948 AWK720909:AXN720948 BGG720909:BHJ720948 BQC720909:BRF720948 BZY720909:CBB720948 CJU720909:CKX720948 CTQ720909:CUT720948 DDM720909:DEP720948 DNI720909:DOL720948 DXE720909:DYH720948 EHA720909:EID720948 EQW720909:ERZ720948 FAS720909:FBV720948 FKO720909:FLR720948 FUK720909:FVN720948 GEG720909:GFJ720948 GOC720909:GPF720948 GXY720909:GZB720948 HHU720909:HIX720948 HRQ720909:HST720948 IBM720909:ICP720948 ILI720909:IML720948 IVE720909:IWH720948 JFA720909:JGD720948 JOW720909:JPZ720948 JYS720909:JZV720948 KIO720909:KJR720948 KSK720909:KTN720948 LCG720909:LDJ720948 LMC720909:LNF720948 LVY720909:LXB720948 MFU720909:MGX720948 MPQ720909:MQT720948 MZM720909:NAP720948 NJI720909:NKL720948 NTE720909:NUH720948 ODA720909:OED720948 OMW720909:ONZ720948 OWS720909:OXV720948 PGO720909:PHR720948 PQK720909:PRN720948 QAG720909:QBJ720948 QKC720909:QLF720948 QTY720909:QVB720948 RDU720909:REX720948 RNQ720909:ROT720948 RXM720909:RYP720948 SHI720909:SIL720948 SRE720909:SSH720948 TBA720909:TCD720948 TKW720909:TLZ720948 TUS720909:TVV720948 UEO720909:UFR720948 UOK720909:UPN720948 UYG720909:UZJ720948 VIC720909:VJF720948 VRY720909:VTB720948 WBU720909:WCX720948 WLQ720909:WMT720948 WVM720909:WWP720948 D786445:AH786484 JA786445:KD786484 SW786445:TZ786484 ACS786445:ADV786484 AMO786445:ANR786484 AWK786445:AXN786484 BGG786445:BHJ786484 BQC786445:BRF786484 BZY786445:CBB786484 CJU786445:CKX786484 CTQ786445:CUT786484 DDM786445:DEP786484 DNI786445:DOL786484 DXE786445:DYH786484 EHA786445:EID786484 EQW786445:ERZ786484 FAS786445:FBV786484 FKO786445:FLR786484 FUK786445:FVN786484 GEG786445:GFJ786484 GOC786445:GPF786484 GXY786445:GZB786484 HHU786445:HIX786484 HRQ786445:HST786484 IBM786445:ICP786484 ILI786445:IML786484 IVE786445:IWH786484 JFA786445:JGD786484 JOW786445:JPZ786484 JYS786445:JZV786484 KIO786445:KJR786484 KSK786445:KTN786484 LCG786445:LDJ786484 LMC786445:LNF786484 LVY786445:LXB786484 MFU786445:MGX786484 MPQ786445:MQT786484 MZM786445:NAP786484 NJI786445:NKL786484 NTE786445:NUH786484 ODA786445:OED786484 OMW786445:ONZ786484 OWS786445:OXV786484 PGO786445:PHR786484 PQK786445:PRN786484 QAG786445:QBJ786484 QKC786445:QLF786484 QTY786445:QVB786484 RDU786445:REX786484 RNQ786445:ROT786484 RXM786445:RYP786484 SHI786445:SIL786484 SRE786445:SSH786484 TBA786445:TCD786484 TKW786445:TLZ786484 TUS786445:TVV786484 UEO786445:UFR786484 UOK786445:UPN786484 UYG786445:UZJ786484 VIC786445:VJF786484 VRY786445:VTB786484 WBU786445:WCX786484 WLQ786445:WMT786484 WVM786445:WWP786484 D851981:AH852020 JA851981:KD852020 SW851981:TZ852020 ACS851981:ADV852020 AMO851981:ANR852020 AWK851981:AXN852020 BGG851981:BHJ852020 BQC851981:BRF852020 BZY851981:CBB852020 CJU851981:CKX852020 CTQ851981:CUT852020 DDM851981:DEP852020 DNI851981:DOL852020 DXE851981:DYH852020 EHA851981:EID852020 EQW851981:ERZ852020 FAS851981:FBV852020 FKO851981:FLR852020 FUK851981:FVN852020 GEG851981:GFJ852020 GOC851981:GPF852020 GXY851981:GZB852020 HHU851981:HIX852020 HRQ851981:HST852020 IBM851981:ICP852020 ILI851981:IML852020 IVE851981:IWH852020 JFA851981:JGD852020 JOW851981:JPZ852020 JYS851981:JZV852020 KIO851981:KJR852020 KSK851981:KTN852020 LCG851981:LDJ852020 LMC851981:LNF852020 LVY851981:LXB852020 MFU851981:MGX852020 MPQ851981:MQT852020 MZM851981:NAP852020 NJI851981:NKL852020 NTE851981:NUH852020 ODA851981:OED852020 OMW851981:ONZ852020 OWS851981:OXV852020 PGO851981:PHR852020 PQK851981:PRN852020 QAG851981:QBJ852020 QKC851981:QLF852020 QTY851981:QVB852020 RDU851981:REX852020 RNQ851981:ROT852020 RXM851981:RYP852020 SHI851981:SIL852020 SRE851981:SSH852020 TBA851981:TCD852020 TKW851981:TLZ852020 TUS851981:TVV852020 UEO851981:UFR852020 UOK851981:UPN852020 UYG851981:UZJ852020 VIC851981:VJF852020 VRY851981:VTB852020 WBU851981:WCX852020 WLQ851981:WMT852020 WVM851981:WWP852020 D917517:AH917556 JA917517:KD917556 SW917517:TZ917556 ACS917517:ADV917556 AMO917517:ANR917556 AWK917517:AXN917556 BGG917517:BHJ917556 BQC917517:BRF917556 BZY917517:CBB917556 CJU917517:CKX917556 CTQ917517:CUT917556 DDM917517:DEP917556 DNI917517:DOL917556 DXE917517:DYH917556 EHA917517:EID917556 EQW917517:ERZ917556 FAS917517:FBV917556 FKO917517:FLR917556 FUK917517:FVN917556 GEG917517:GFJ917556 GOC917517:GPF917556 GXY917517:GZB917556 HHU917517:HIX917556 HRQ917517:HST917556 IBM917517:ICP917556 ILI917517:IML917556 IVE917517:IWH917556 JFA917517:JGD917556 JOW917517:JPZ917556 JYS917517:JZV917556 KIO917517:KJR917556 KSK917517:KTN917556 LCG917517:LDJ917556 LMC917517:LNF917556 LVY917517:LXB917556 MFU917517:MGX917556 MPQ917517:MQT917556 MZM917517:NAP917556 NJI917517:NKL917556 NTE917517:NUH917556 ODA917517:OED917556 OMW917517:ONZ917556 OWS917517:OXV917556 PGO917517:PHR917556 PQK917517:PRN917556 QAG917517:QBJ917556 QKC917517:QLF917556 QTY917517:QVB917556 RDU917517:REX917556 RNQ917517:ROT917556 RXM917517:RYP917556 SHI917517:SIL917556 SRE917517:SSH917556 TBA917517:TCD917556 TKW917517:TLZ917556 TUS917517:TVV917556 UEO917517:UFR917556 UOK917517:UPN917556 UYG917517:UZJ917556 VIC917517:VJF917556 VRY917517:VTB917556 WBU917517:WCX917556 WLQ917517:WMT917556 WVM917517:WWP917556 D983053:AH983092 JA983053:KD983092 SW983053:TZ983092 ACS983053:ADV983092 AMO983053:ANR983092 AWK983053:AXN983092 BGG983053:BHJ983092 BQC983053:BRF983092 BZY983053:CBB983092 CJU983053:CKX983092 CTQ983053:CUT983092 DDM983053:DEP983092 DNI983053:DOL983092 DXE983053:DYH983092 EHA983053:EID983092 EQW983053:ERZ983092 FAS983053:FBV983092 FKO983053:FLR983092 FUK983053:FVN983092 GEG983053:GFJ983092 GOC983053:GPF983092 GXY983053:GZB983092 HHU983053:HIX983092 HRQ983053:HST983092 IBM983053:ICP983092 ILI983053:IML983092 IVE983053:IWH983092 JFA983053:JGD983092 JOW983053:JPZ983092 JYS983053:JZV983092 KIO983053:KJR983092 KSK983053:KTN983092 LCG983053:LDJ983092 LMC983053:LNF983092 LVY983053:LXB983092 MFU983053:MGX983092 MPQ983053:MQT983092 MZM983053:NAP983092 NJI983053:NKL983092 NTE983053:NUH983092 ODA983053:OED983092 OMW983053:ONZ983092 OWS983053:OXV983092 PGO983053:PHR983092 PQK983053:PRN983092 QAG983053:QBJ983092 QKC983053:QLF983092 QTY983053:QVB983092 RDU983053:REX983092 RNQ983053:ROT983092 RXM983053:RYP983092 SHI983053:SIL983092 SRE983053:SSH983092 TBA983053:TCD983092 TKW983053:TLZ983092 TUS983053:TVV983092 UEO983053:UFR983092 UOK983053:UPN983092 UYG983053:UZJ983092 VIC983053:VJF983092 VRY983053:VTB983092 WBU983053:WCX983092 WLQ983053:WMT983092 D8:AH48">
      <formula1>99999999999999900</formula1>
    </dataValidation>
    <dataValidation type="whole" errorStyle="information" operator="lessThan" allowBlank="1" showInputMessage="1" showErrorMessage="1" error="Въвежда се отрицателно число !" sqref="WWQ983114:WWR983114 JA70:KB70 SW70:TX70 ACS70:ADT70 AMO70:ANP70 AWK70:AXL70 BGG70:BHH70 BQC70:BRD70 BZY70:CAZ70 CJU70:CKV70 CTQ70:CUR70 DDM70:DEN70 DNI70:DOJ70 DXE70:DYF70 EHA70:EIB70 EQW70:ERX70 FAS70:FBT70 FKO70:FLP70 FUK70:FVL70 GEG70:GFH70 GOC70:GPD70 GXY70:GYZ70 HHU70:HIV70 HRQ70:HSR70 IBM70:ICN70 ILI70:IMJ70 IVE70:IWF70 JFA70:JGB70 JOW70:JPX70 JYS70:JZT70 KIO70:KJP70 KSK70:KTL70 LCG70:LDH70 LMC70:LND70 LVY70:LWZ70 MFU70:MGV70 MPQ70:MQR70 MZM70:NAN70 NJI70:NKJ70 NTE70:NUF70 ODA70:OEB70 OMW70:ONX70 OWS70:OXT70 PGO70:PHP70 PQK70:PRL70 QAG70:QBH70 QKC70:QLD70 QTY70:QUZ70 RDU70:REV70 RNQ70:ROR70 RXM70:RYN70 SHI70:SIJ70 SRE70:SSF70 TBA70:TCB70 TKW70:TLX70 TUS70:TVT70 UEO70:UFP70 UOK70:UPL70 UYG70:UZH70 VIC70:VJD70 VRY70:VSZ70 WBU70:WCV70 WLQ70:WMR70 WVM70:WWN70 D65610:AE65610 JA65610:KB65610 SW65610:TX65610 ACS65610:ADT65610 AMO65610:ANP65610 AWK65610:AXL65610 BGG65610:BHH65610 BQC65610:BRD65610 BZY65610:CAZ65610 CJU65610:CKV65610 CTQ65610:CUR65610 DDM65610:DEN65610 DNI65610:DOJ65610 DXE65610:DYF65610 EHA65610:EIB65610 EQW65610:ERX65610 FAS65610:FBT65610 FKO65610:FLP65610 FUK65610:FVL65610 GEG65610:GFH65610 GOC65610:GPD65610 GXY65610:GYZ65610 HHU65610:HIV65610 HRQ65610:HSR65610 IBM65610:ICN65610 ILI65610:IMJ65610 IVE65610:IWF65610 JFA65610:JGB65610 JOW65610:JPX65610 JYS65610:JZT65610 KIO65610:KJP65610 KSK65610:KTL65610 LCG65610:LDH65610 LMC65610:LND65610 LVY65610:LWZ65610 MFU65610:MGV65610 MPQ65610:MQR65610 MZM65610:NAN65610 NJI65610:NKJ65610 NTE65610:NUF65610 ODA65610:OEB65610 OMW65610:ONX65610 OWS65610:OXT65610 PGO65610:PHP65610 PQK65610:PRL65610 QAG65610:QBH65610 QKC65610:QLD65610 QTY65610:QUZ65610 RDU65610:REV65610 RNQ65610:ROR65610 RXM65610:RYN65610 SHI65610:SIJ65610 SRE65610:SSF65610 TBA65610:TCB65610 TKW65610:TLX65610 TUS65610:TVT65610 UEO65610:UFP65610 UOK65610:UPL65610 UYG65610:UZH65610 VIC65610:VJD65610 VRY65610:VSZ65610 WBU65610:WCV65610 WLQ65610:WMR65610 WVM65610:WWN65610 D131146:AE131146 JA131146:KB131146 SW131146:TX131146 ACS131146:ADT131146 AMO131146:ANP131146 AWK131146:AXL131146 BGG131146:BHH131146 BQC131146:BRD131146 BZY131146:CAZ131146 CJU131146:CKV131146 CTQ131146:CUR131146 DDM131146:DEN131146 DNI131146:DOJ131146 DXE131146:DYF131146 EHA131146:EIB131146 EQW131146:ERX131146 FAS131146:FBT131146 FKO131146:FLP131146 FUK131146:FVL131146 GEG131146:GFH131146 GOC131146:GPD131146 GXY131146:GYZ131146 HHU131146:HIV131146 HRQ131146:HSR131146 IBM131146:ICN131146 ILI131146:IMJ131146 IVE131146:IWF131146 JFA131146:JGB131146 JOW131146:JPX131146 JYS131146:JZT131146 KIO131146:KJP131146 KSK131146:KTL131146 LCG131146:LDH131146 LMC131146:LND131146 LVY131146:LWZ131146 MFU131146:MGV131146 MPQ131146:MQR131146 MZM131146:NAN131146 NJI131146:NKJ131146 NTE131146:NUF131146 ODA131146:OEB131146 OMW131146:ONX131146 OWS131146:OXT131146 PGO131146:PHP131146 PQK131146:PRL131146 QAG131146:QBH131146 QKC131146:QLD131146 QTY131146:QUZ131146 RDU131146:REV131146 RNQ131146:ROR131146 RXM131146:RYN131146 SHI131146:SIJ131146 SRE131146:SSF131146 TBA131146:TCB131146 TKW131146:TLX131146 TUS131146:TVT131146 UEO131146:UFP131146 UOK131146:UPL131146 UYG131146:UZH131146 VIC131146:VJD131146 VRY131146:VSZ131146 WBU131146:WCV131146 WLQ131146:WMR131146 WVM131146:WWN131146 D196682:AE196682 JA196682:KB196682 SW196682:TX196682 ACS196682:ADT196682 AMO196682:ANP196682 AWK196682:AXL196682 BGG196682:BHH196682 BQC196682:BRD196682 BZY196682:CAZ196682 CJU196682:CKV196682 CTQ196682:CUR196682 DDM196682:DEN196682 DNI196682:DOJ196682 DXE196682:DYF196682 EHA196682:EIB196682 EQW196682:ERX196682 FAS196682:FBT196682 FKO196682:FLP196682 FUK196682:FVL196682 GEG196682:GFH196682 GOC196682:GPD196682 GXY196682:GYZ196682 HHU196682:HIV196682 HRQ196682:HSR196682 IBM196682:ICN196682 ILI196682:IMJ196682 IVE196682:IWF196682 JFA196682:JGB196682 JOW196682:JPX196682 JYS196682:JZT196682 KIO196682:KJP196682 KSK196682:KTL196682 LCG196682:LDH196682 LMC196682:LND196682 LVY196682:LWZ196682 MFU196682:MGV196682 MPQ196682:MQR196682 MZM196682:NAN196682 NJI196682:NKJ196682 NTE196682:NUF196682 ODA196682:OEB196682 OMW196682:ONX196682 OWS196682:OXT196682 PGO196682:PHP196682 PQK196682:PRL196682 QAG196682:QBH196682 QKC196682:QLD196682 QTY196682:QUZ196682 RDU196682:REV196682 RNQ196682:ROR196682 RXM196682:RYN196682 SHI196682:SIJ196682 SRE196682:SSF196682 TBA196682:TCB196682 TKW196682:TLX196682 TUS196682:TVT196682 UEO196682:UFP196682 UOK196682:UPL196682 UYG196682:UZH196682 VIC196682:VJD196682 VRY196682:VSZ196682 WBU196682:WCV196682 WLQ196682:WMR196682 WVM196682:WWN196682 D262218:AE262218 JA262218:KB262218 SW262218:TX262218 ACS262218:ADT262218 AMO262218:ANP262218 AWK262218:AXL262218 BGG262218:BHH262218 BQC262218:BRD262218 BZY262218:CAZ262218 CJU262218:CKV262218 CTQ262218:CUR262218 DDM262218:DEN262218 DNI262218:DOJ262218 DXE262218:DYF262218 EHA262218:EIB262218 EQW262218:ERX262218 FAS262218:FBT262218 FKO262218:FLP262218 FUK262218:FVL262218 GEG262218:GFH262218 GOC262218:GPD262218 GXY262218:GYZ262218 HHU262218:HIV262218 HRQ262218:HSR262218 IBM262218:ICN262218 ILI262218:IMJ262218 IVE262218:IWF262218 JFA262218:JGB262218 JOW262218:JPX262218 JYS262218:JZT262218 KIO262218:KJP262218 KSK262218:KTL262218 LCG262218:LDH262218 LMC262218:LND262218 LVY262218:LWZ262218 MFU262218:MGV262218 MPQ262218:MQR262218 MZM262218:NAN262218 NJI262218:NKJ262218 NTE262218:NUF262218 ODA262218:OEB262218 OMW262218:ONX262218 OWS262218:OXT262218 PGO262218:PHP262218 PQK262218:PRL262218 QAG262218:QBH262218 QKC262218:QLD262218 QTY262218:QUZ262218 RDU262218:REV262218 RNQ262218:ROR262218 RXM262218:RYN262218 SHI262218:SIJ262218 SRE262218:SSF262218 TBA262218:TCB262218 TKW262218:TLX262218 TUS262218:TVT262218 UEO262218:UFP262218 UOK262218:UPL262218 UYG262218:UZH262218 VIC262218:VJD262218 VRY262218:VSZ262218 WBU262218:WCV262218 WLQ262218:WMR262218 WVM262218:WWN262218 D327754:AE327754 JA327754:KB327754 SW327754:TX327754 ACS327754:ADT327754 AMO327754:ANP327754 AWK327754:AXL327754 BGG327754:BHH327754 BQC327754:BRD327754 BZY327754:CAZ327754 CJU327754:CKV327754 CTQ327754:CUR327754 DDM327754:DEN327754 DNI327754:DOJ327754 DXE327754:DYF327754 EHA327754:EIB327754 EQW327754:ERX327754 FAS327754:FBT327754 FKO327754:FLP327754 FUK327754:FVL327754 GEG327754:GFH327754 GOC327754:GPD327754 GXY327754:GYZ327754 HHU327754:HIV327754 HRQ327754:HSR327754 IBM327754:ICN327754 ILI327754:IMJ327754 IVE327754:IWF327754 JFA327754:JGB327754 JOW327754:JPX327754 JYS327754:JZT327754 KIO327754:KJP327754 KSK327754:KTL327754 LCG327754:LDH327754 LMC327754:LND327754 LVY327754:LWZ327754 MFU327754:MGV327754 MPQ327754:MQR327754 MZM327754:NAN327754 NJI327754:NKJ327754 NTE327754:NUF327754 ODA327754:OEB327754 OMW327754:ONX327754 OWS327754:OXT327754 PGO327754:PHP327754 PQK327754:PRL327754 QAG327754:QBH327754 QKC327754:QLD327754 QTY327754:QUZ327754 RDU327754:REV327754 RNQ327754:ROR327754 RXM327754:RYN327754 SHI327754:SIJ327754 SRE327754:SSF327754 TBA327754:TCB327754 TKW327754:TLX327754 TUS327754:TVT327754 UEO327754:UFP327754 UOK327754:UPL327754 UYG327754:UZH327754 VIC327754:VJD327754 VRY327754:VSZ327754 WBU327754:WCV327754 WLQ327754:WMR327754 WVM327754:WWN327754 D393290:AE393290 JA393290:KB393290 SW393290:TX393290 ACS393290:ADT393290 AMO393290:ANP393290 AWK393290:AXL393290 BGG393290:BHH393290 BQC393290:BRD393290 BZY393290:CAZ393290 CJU393290:CKV393290 CTQ393290:CUR393290 DDM393290:DEN393290 DNI393290:DOJ393290 DXE393290:DYF393290 EHA393290:EIB393290 EQW393290:ERX393290 FAS393290:FBT393290 FKO393290:FLP393290 FUK393290:FVL393290 GEG393290:GFH393290 GOC393290:GPD393290 GXY393290:GYZ393290 HHU393290:HIV393290 HRQ393290:HSR393290 IBM393290:ICN393290 ILI393290:IMJ393290 IVE393290:IWF393290 JFA393290:JGB393290 JOW393290:JPX393290 JYS393290:JZT393290 KIO393290:KJP393290 KSK393290:KTL393290 LCG393290:LDH393290 LMC393290:LND393290 LVY393290:LWZ393290 MFU393290:MGV393290 MPQ393290:MQR393290 MZM393290:NAN393290 NJI393290:NKJ393290 NTE393290:NUF393290 ODA393290:OEB393290 OMW393290:ONX393290 OWS393290:OXT393290 PGO393290:PHP393290 PQK393290:PRL393290 QAG393290:QBH393290 QKC393290:QLD393290 QTY393290:QUZ393290 RDU393290:REV393290 RNQ393290:ROR393290 RXM393290:RYN393290 SHI393290:SIJ393290 SRE393290:SSF393290 TBA393290:TCB393290 TKW393290:TLX393290 TUS393290:TVT393290 UEO393290:UFP393290 UOK393290:UPL393290 UYG393290:UZH393290 VIC393290:VJD393290 VRY393290:VSZ393290 WBU393290:WCV393290 WLQ393290:WMR393290 WVM393290:WWN393290 D458826:AE458826 JA458826:KB458826 SW458826:TX458826 ACS458826:ADT458826 AMO458826:ANP458826 AWK458826:AXL458826 BGG458826:BHH458826 BQC458826:BRD458826 BZY458826:CAZ458826 CJU458826:CKV458826 CTQ458826:CUR458826 DDM458826:DEN458826 DNI458826:DOJ458826 DXE458826:DYF458826 EHA458826:EIB458826 EQW458826:ERX458826 FAS458826:FBT458826 FKO458826:FLP458826 FUK458826:FVL458826 GEG458826:GFH458826 GOC458826:GPD458826 GXY458826:GYZ458826 HHU458826:HIV458826 HRQ458826:HSR458826 IBM458826:ICN458826 ILI458826:IMJ458826 IVE458826:IWF458826 JFA458826:JGB458826 JOW458826:JPX458826 JYS458826:JZT458826 KIO458826:KJP458826 KSK458826:KTL458826 LCG458826:LDH458826 LMC458826:LND458826 LVY458826:LWZ458826 MFU458826:MGV458826 MPQ458826:MQR458826 MZM458826:NAN458826 NJI458826:NKJ458826 NTE458826:NUF458826 ODA458826:OEB458826 OMW458826:ONX458826 OWS458826:OXT458826 PGO458826:PHP458826 PQK458826:PRL458826 QAG458826:QBH458826 QKC458826:QLD458826 QTY458826:QUZ458826 RDU458826:REV458826 RNQ458826:ROR458826 RXM458826:RYN458826 SHI458826:SIJ458826 SRE458826:SSF458826 TBA458826:TCB458826 TKW458826:TLX458826 TUS458826:TVT458826 UEO458826:UFP458826 UOK458826:UPL458826 UYG458826:UZH458826 VIC458826:VJD458826 VRY458826:VSZ458826 WBU458826:WCV458826 WLQ458826:WMR458826 WVM458826:WWN458826 D524362:AE524362 JA524362:KB524362 SW524362:TX524362 ACS524362:ADT524362 AMO524362:ANP524362 AWK524362:AXL524362 BGG524362:BHH524362 BQC524362:BRD524362 BZY524362:CAZ524362 CJU524362:CKV524362 CTQ524362:CUR524362 DDM524362:DEN524362 DNI524362:DOJ524362 DXE524362:DYF524362 EHA524362:EIB524362 EQW524362:ERX524362 FAS524362:FBT524362 FKO524362:FLP524362 FUK524362:FVL524362 GEG524362:GFH524362 GOC524362:GPD524362 GXY524362:GYZ524362 HHU524362:HIV524362 HRQ524362:HSR524362 IBM524362:ICN524362 ILI524362:IMJ524362 IVE524362:IWF524362 JFA524362:JGB524362 JOW524362:JPX524362 JYS524362:JZT524362 KIO524362:KJP524362 KSK524362:KTL524362 LCG524362:LDH524362 LMC524362:LND524362 LVY524362:LWZ524362 MFU524362:MGV524362 MPQ524362:MQR524362 MZM524362:NAN524362 NJI524362:NKJ524362 NTE524362:NUF524362 ODA524362:OEB524362 OMW524362:ONX524362 OWS524362:OXT524362 PGO524362:PHP524362 PQK524362:PRL524362 QAG524362:QBH524362 QKC524362:QLD524362 QTY524362:QUZ524362 RDU524362:REV524362 RNQ524362:ROR524362 RXM524362:RYN524362 SHI524362:SIJ524362 SRE524362:SSF524362 TBA524362:TCB524362 TKW524362:TLX524362 TUS524362:TVT524362 UEO524362:UFP524362 UOK524362:UPL524362 UYG524362:UZH524362 VIC524362:VJD524362 VRY524362:VSZ524362 WBU524362:WCV524362 WLQ524362:WMR524362 WVM524362:WWN524362 D589898:AE589898 JA589898:KB589898 SW589898:TX589898 ACS589898:ADT589898 AMO589898:ANP589898 AWK589898:AXL589898 BGG589898:BHH589898 BQC589898:BRD589898 BZY589898:CAZ589898 CJU589898:CKV589898 CTQ589898:CUR589898 DDM589898:DEN589898 DNI589898:DOJ589898 DXE589898:DYF589898 EHA589898:EIB589898 EQW589898:ERX589898 FAS589898:FBT589898 FKO589898:FLP589898 FUK589898:FVL589898 GEG589898:GFH589898 GOC589898:GPD589898 GXY589898:GYZ589898 HHU589898:HIV589898 HRQ589898:HSR589898 IBM589898:ICN589898 ILI589898:IMJ589898 IVE589898:IWF589898 JFA589898:JGB589898 JOW589898:JPX589898 JYS589898:JZT589898 KIO589898:KJP589898 KSK589898:KTL589898 LCG589898:LDH589898 LMC589898:LND589898 LVY589898:LWZ589898 MFU589898:MGV589898 MPQ589898:MQR589898 MZM589898:NAN589898 NJI589898:NKJ589898 NTE589898:NUF589898 ODA589898:OEB589898 OMW589898:ONX589898 OWS589898:OXT589898 PGO589898:PHP589898 PQK589898:PRL589898 QAG589898:QBH589898 QKC589898:QLD589898 QTY589898:QUZ589898 RDU589898:REV589898 RNQ589898:ROR589898 RXM589898:RYN589898 SHI589898:SIJ589898 SRE589898:SSF589898 TBA589898:TCB589898 TKW589898:TLX589898 TUS589898:TVT589898 UEO589898:UFP589898 UOK589898:UPL589898 UYG589898:UZH589898 VIC589898:VJD589898 VRY589898:VSZ589898 WBU589898:WCV589898 WLQ589898:WMR589898 WVM589898:WWN589898 D655434:AE655434 JA655434:KB655434 SW655434:TX655434 ACS655434:ADT655434 AMO655434:ANP655434 AWK655434:AXL655434 BGG655434:BHH655434 BQC655434:BRD655434 BZY655434:CAZ655434 CJU655434:CKV655434 CTQ655434:CUR655434 DDM655434:DEN655434 DNI655434:DOJ655434 DXE655434:DYF655434 EHA655434:EIB655434 EQW655434:ERX655434 FAS655434:FBT655434 FKO655434:FLP655434 FUK655434:FVL655434 GEG655434:GFH655434 GOC655434:GPD655434 GXY655434:GYZ655434 HHU655434:HIV655434 HRQ655434:HSR655434 IBM655434:ICN655434 ILI655434:IMJ655434 IVE655434:IWF655434 JFA655434:JGB655434 JOW655434:JPX655434 JYS655434:JZT655434 KIO655434:KJP655434 KSK655434:KTL655434 LCG655434:LDH655434 LMC655434:LND655434 LVY655434:LWZ655434 MFU655434:MGV655434 MPQ655434:MQR655434 MZM655434:NAN655434 NJI655434:NKJ655434 NTE655434:NUF655434 ODA655434:OEB655434 OMW655434:ONX655434 OWS655434:OXT655434 PGO655434:PHP655434 PQK655434:PRL655434 QAG655434:QBH655434 QKC655434:QLD655434 QTY655434:QUZ655434 RDU655434:REV655434 RNQ655434:ROR655434 RXM655434:RYN655434 SHI655434:SIJ655434 SRE655434:SSF655434 TBA655434:TCB655434 TKW655434:TLX655434 TUS655434:TVT655434 UEO655434:UFP655434 UOK655434:UPL655434 UYG655434:UZH655434 VIC655434:VJD655434 VRY655434:VSZ655434 WBU655434:WCV655434 WLQ655434:WMR655434 WVM655434:WWN655434 D720970:AE720970 JA720970:KB720970 SW720970:TX720970 ACS720970:ADT720970 AMO720970:ANP720970 AWK720970:AXL720970 BGG720970:BHH720970 BQC720970:BRD720970 BZY720970:CAZ720970 CJU720970:CKV720970 CTQ720970:CUR720970 DDM720970:DEN720970 DNI720970:DOJ720970 DXE720970:DYF720970 EHA720970:EIB720970 EQW720970:ERX720970 FAS720970:FBT720970 FKO720970:FLP720970 FUK720970:FVL720970 GEG720970:GFH720970 GOC720970:GPD720970 GXY720970:GYZ720970 HHU720970:HIV720970 HRQ720970:HSR720970 IBM720970:ICN720970 ILI720970:IMJ720970 IVE720970:IWF720970 JFA720970:JGB720970 JOW720970:JPX720970 JYS720970:JZT720970 KIO720970:KJP720970 KSK720970:KTL720970 LCG720970:LDH720970 LMC720970:LND720970 LVY720970:LWZ720970 MFU720970:MGV720970 MPQ720970:MQR720970 MZM720970:NAN720970 NJI720970:NKJ720970 NTE720970:NUF720970 ODA720970:OEB720970 OMW720970:ONX720970 OWS720970:OXT720970 PGO720970:PHP720970 PQK720970:PRL720970 QAG720970:QBH720970 QKC720970:QLD720970 QTY720970:QUZ720970 RDU720970:REV720970 RNQ720970:ROR720970 RXM720970:RYN720970 SHI720970:SIJ720970 SRE720970:SSF720970 TBA720970:TCB720970 TKW720970:TLX720970 TUS720970:TVT720970 UEO720970:UFP720970 UOK720970:UPL720970 UYG720970:UZH720970 VIC720970:VJD720970 VRY720970:VSZ720970 WBU720970:WCV720970 WLQ720970:WMR720970 WVM720970:WWN720970 D786506:AE786506 JA786506:KB786506 SW786506:TX786506 ACS786506:ADT786506 AMO786506:ANP786506 AWK786506:AXL786506 BGG786506:BHH786506 BQC786506:BRD786506 BZY786506:CAZ786506 CJU786506:CKV786506 CTQ786506:CUR786506 DDM786506:DEN786506 DNI786506:DOJ786506 DXE786506:DYF786506 EHA786506:EIB786506 EQW786506:ERX786506 FAS786506:FBT786506 FKO786506:FLP786506 FUK786506:FVL786506 GEG786506:GFH786506 GOC786506:GPD786506 GXY786506:GYZ786506 HHU786506:HIV786506 HRQ786506:HSR786506 IBM786506:ICN786506 ILI786506:IMJ786506 IVE786506:IWF786506 JFA786506:JGB786506 JOW786506:JPX786506 JYS786506:JZT786506 KIO786506:KJP786506 KSK786506:KTL786506 LCG786506:LDH786506 LMC786506:LND786506 LVY786506:LWZ786506 MFU786506:MGV786506 MPQ786506:MQR786506 MZM786506:NAN786506 NJI786506:NKJ786506 NTE786506:NUF786506 ODA786506:OEB786506 OMW786506:ONX786506 OWS786506:OXT786506 PGO786506:PHP786506 PQK786506:PRL786506 QAG786506:QBH786506 QKC786506:QLD786506 QTY786506:QUZ786506 RDU786506:REV786506 RNQ786506:ROR786506 RXM786506:RYN786506 SHI786506:SIJ786506 SRE786506:SSF786506 TBA786506:TCB786506 TKW786506:TLX786506 TUS786506:TVT786506 UEO786506:UFP786506 UOK786506:UPL786506 UYG786506:UZH786506 VIC786506:VJD786506 VRY786506:VSZ786506 WBU786506:WCV786506 WLQ786506:WMR786506 WVM786506:WWN786506 D852042:AE852042 JA852042:KB852042 SW852042:TX852042 ACS852042:ADT852042 AMO852042:ANP852042 AWK852042:AXL852042 BGG852042:BHH852042 BQC852042:BRD852042 BZY852042:CAZ852042 CJU852042:CKV852042 CTQ852042:CUR852042 DDM852042:DEN852042 DNI852042:DOJ852042 DXE852042:DYF852042 EHA852042:EIB852042 EQW852042:ERX852042 FAS852042:FBT852042 FKO852042:FLP852042 FUK852042:FVL852042 GEG852042:GFH852042 GOC852042:GPD852042 GXY852042:GYZ852042 HHU852042:HIV852042 HRQ852042:HSR852042 IBM852042:ICN852042 ILI852042:IMJ852042 IVE852042:IWF852042 JFA852042:JGB852042 JOW852042:JPX852042 JYS852042:JZT852042 KIO852042:KJP852042 KSK852042:KTL852042 LCG852042:LDH852042 LMC852042:LND852042 LVY852042:LWZ852042 MFU852042:MGV852042 MPQ852042:MQR852042 MZM852042:NAN852042 NJI852042:NKJ852042 NTE852042:NUF852042 ODA852042:OEB852042 OMW852042:ONX852042 OWS852042:OXT852042 PGO852042:PHP852042 PQK852042:PRL852042 QAG852042:QBH852042 QKC852042:QLD852042 QTY852042:QUZ852042 RDU852042:REV852042 RNQ852042:ROR852042 RXM852042:RYN852042 SHI852042:SIJ852042 SRE852042:SSF852042 TBA852042:TCB852042 TKW852042:TLX852042 TUS852042:TVT852042 UEO852042:UFP852042 UOK852042:UPL852042 UYG852042:UZH852042 VIC852042:VJD852042 VRY852042:VSZ852042 WBU852042:WCV852042 WLQ852042:WMR852042 WVM852042:WWN852042 D917578:AE917578 JA917578:KB917578 SW917578:TX917578 ACS917578:ADT917578 AMO917578:ANP917578 AWK917578:AXL917578 BGG917578:BHH917578 BQC917578:BRD917578 BZY917578:CAZ917578 CJU917578:CKV917578 CTQ917578:CUR917578 DDM917578:DEN917578 DNI917578:DOJ917578 DXE917578:DYF917578 EHA917578:EIB917578 EQW917578:ERX917578 FAS917578:FBT917578 FKO917578:FLP917578 FUK917578:FVL917578 GEG917578:GFH917578 GOC917578:GPD917578 GXY917578:GYZ917578 HHU917578:HIV917578 HRQ917578:HSR917578 IBM917578:ICN917578 ILI917578:IMJ917578 IVE917578:IWF917578 JFA917578:JGB917578 JOW917578:JPX917578 JYS917578:JZT917578 KIO917578:KJP917578 KSK917578:KTL917578 LCG917578:LDH917578 LMC917578:LND917578 LVY917578:LWZ917578 MFU917578:MGV917578 MPQ917578:MQR917578 MZM917578:NAN917578 NJI917578:NKJ917578 NTE917578:NUF917578 ODA917578:OEB917578 OMW917578:ONX917578 OWS917578:OXT917578 PGO917578:PHP917578 PQK917578:PRL917578 QAG917578:QBH917578 QKC917578:QLD917578 QTY917578:QUZ917578 RDU917578:REV917578 RNQ917578:ROR917578 RXM917578:RYN917578 SHI917578:SIJ917578 SRE917578:SSF917578 TBA917578:TCB917578 TKW917578:TLX917578 TUS917578:TVT917578 UEO917578:UFP917578 UOK917578:UPL917578 UYG917578:UZH917578 VIC917578:VJD917578 VRY917578:VSZ917578 WBU917578:WCV917578 WLQ917578:WMR917578 WVM917578:WWN917578 D983114:AE983114 JA983114:KB983114 SW983114:TX983114 ACS983114:ADT983114 AMO983114:ANP983114 AWK983114:AXL983114 BGG983114:BHH983114 BQC983114:BRD983114 BZY983114:CAZ983114 CJU983114:CKV983114 CTQ983114:CUR983114 DDM983114:DEN983114 DNI983114:DOJ983114 DXE983114:DYF983114 EHA983114:EIB983114 EQW983114:ERX983114 FAS983114:FBT983114 FKO983114:FLP983114 FUK983114:FVL983114 GEG983114:GFH983114 GOC983114:GPD983114 GXY983114:GYZ983114 HHU983114:HIV983114 HRQ983114:HSR983114 IBM983114:ICN983114 ILI983114:IMJ983114 IVE983114:IWF983114 JFA983114:JGB983114 JOW983114:JPX983114 JYS983114:JZT983114 KIO983114:KJP983114 KSK983114:KTL983114 LCG983114:LDH983114 LMC983114:LND983114 LVY983114:LWZ983114 MFU983114:MGV983114 MPQ983114:MQR983114 MZM983114:NAN983114 NJI983114:NKJ983114 NTE983114:NUF983114 ODA983114:OEB983114 OMW983114:ONX983114 OWS983114:OXT983114 PGO983114:PHP983114 PQK983114:PRL983114 QAG983114:QBH983114 QKC983114:QLD983114 QTY983114:QUZ983114 RDU983114:REV983114 RNQ983114:ROR983114 RXM983114:RYN983114 SHI983114:SIJ983114 SRE983114:SSF983114 TBA983114:TCB983114 TKW983114:TLX983114 TUS983114:TVT983114 UEO983114:UFP983114 UOK983114:UPL983114 UYG983114:UZH983114 VIC983114:VJD983114 VRY983114:VSZ983114 WBU983114:WCV983114 WLQ983114:WMR983114 WVM983114:WWN983114 AI70:AJ70 KE70:KF70 UA70:UB70 ADW70:ADX70 ANS70:ANT70 AXO70:AXP70 BHK70:BHL70 BRG70:BRH70 CBC70:CBD70 CKY70:CKZ70 CUU70:CUV70 DEQ70:DER70 DOM70:DON70 DYI70:DYJ70 EIE70:EIF70 ESA70:ESB70 FBW70:FBX70 FLS70:FLT70 FVO70:FVP70 GFK70:GFL70 GPG70:GPH70 GZC70:GZD70 HIY70:HIZ70 HSU70:HSV70 ICQ70:ICR70 IMM70:IMN70 IWI70:IWJ70 JGE70:JGF70 JQA70:JQB70 JZW70:JZX70 KJS70:KJT70 KTO70:KTP70 LDK70:LDL70 LNG70:LNH70 LXC70:LXD70 MGY70:MGZ70 MQU70:MQV70 NAQ70:NAR70 NKM70:NKN70 NUI70:NUJ70 OEE70:OEF70 OOA70:OOB70 OXW70:OXX70 PHS70:PHT70 PRO70:PRP70 QBK70:QBL70 QLG70:QLH70 QVC70:QVD70 REY70:REZ70 ROU70:ROV70 RYQ70:RYR70 SIM70:SIN70 SSI70:SSJ70 TCE70:TCF70 TMA70:TMB70 TVW70:TVX70 UFS70:UFT70 UPO70:UPP70 UZK70:UZL70 VJG70:VJH70 VTC70:VTD70 WCY70:WCZ70 WMU70:WMV70 WWQ70:WWR70 AI65610:AJ65610 KE65610:KF65610 UA65610:UB65610 ADW65610:ADX65610 ANS65610:ANT65610 AXO65610:AXP65610 BHK65610:BHL65610 BRG65610:BRH65610 CBC65610:CBD65610 CKY65610:CKZ65610 CUU65610:CUV65610 DEQ65610:DER65610 DOM65610:DON65610 DYI65610:DYJ65610 EIE65610:EIF65610 ESA65610:ESB65610 FBW65610:FBX65610 FLS65610:FLT65610 FVO65610:FVP65610 GFK65610:GFL65610 GPG65610:GPH65610 GZC65610:GZD65610 HIY65610:HIZ65610 HSU65610:HSV65610 ICQ65610:ICR65610 IMM65610:IMN65610 IWI65610:IWJ65610 JGE65610:JGF65610 JQA65610:JQB65610 JZW65610:JZX65610 KJS65610:KJT65610 KTO65610:KTP65610 LDK65610:LDL65610 LNG65610:LNH65610 LXC65610:LXD65610 MGY65610:MGZ65610 MQU65610:MQV65610 NAQ65610:NAR65610 NKM65610:NKN65610 NUI65610:NUJ65610 OEE65610:OEF65610 OOA65610:OOB65610 OXW65610:OXX65610 PHS65610:PHT65610 PRO65610:PRP65610 QBK65610:QBL65610 QLG65610:QLH65610 QVC65610:QVD65610 REY65610:REZ65610 ROU65610:ROV65610 RYQ65610:RYR65610 SIM65610:SIN65610 SSI65610:SSJ65610 TCE65610:TCF65610 TMA65610:TMB65610 TVW65610:TVX65610 UFS65610:UFT65610 UPO65610:UPP65610 UZK65610:UZL65610 VJG65610:VJH65610 VTC65610:VTD65610 WCY65610:WCZ65610 WMU65610:WMV65610 WWQ65610:WWR65610 AI131146:AJ131146 KE131146:KF131146 UA131146:UB131146 ADW131146:ADX131146 ANS131146:ANT131146 AXO131146:AXP131146 BHK131146:BHL131146 BRG131146:BRH131146 CBC131146:CBD131146 CKY131146:CKZ131146 CUU131146:CUV131146 DEQ131146:DER131146 DOM131146:DON131146 DYI131146:DYJ131146 EIE131146:EIF131146 ESA131146:ESB131146 FBW131146:FBX131146 FLS131146:FLT131146 FVO131146:FVP131146 GFK131146:GFL131146 GPG131146:GPH131146 GZC131146:GZD131146 HIY131146:HIZ131146 HSU131146:HSV131146 ICQ131146:ICR131146 IMM131146:IMN131146 IWI131146:IWJ131146 JGE131146:JGF131146 JQA131146:JQB131146 JZW131146:JZX131146 KJS131146:KJT131146 KTO131146:KTP131146 LDK131146:LDL131146 LNG131146:LNH131146 LXC131146:LXD131146 MGY131146:MGZ131146 MQU131146:MQV131146 NAQ131146:NAR131146 NKM131146:NKN131146 NUI131146:NUJ131146 OEE131146:OEF131146 OOA131146:OOB131146 OXW131146:OXX131146 PHS131146:PHT131146 PRO131146:PRP131146 QBK131146:QBL131146 QLG131146:QLH131146 QVC131146:QVD131146 REY131146:REZ131146 ROU131146:ROV131146 RYQ131146:RYR131146 SIM131146:SIN131146 SSI131146:SSJ131146 TCE131146:TCF131146 TMA131146:TMB131146 TVW131146:TVX131146 UFS131146:UFT131146 UPO131146:UPP131146 UZK131146:UZL131146 VJG131146:VJH131146 VTC131146:VTD131146 WCY131146:WCZ131146 WMU131146:WMV131146 WWQ131146:WWR131146 AI196682:AJ196682 KE196682:KF196682 UA196682:UB196682 ADW196682:ADX196682 ANS196682:ANT196682 AXO196682:AXP196682 BHK196682:BHL196682 BRG196682:BRH196682 CBC196682:CBD196682 CKY196682:CKZ196682 CUU196682:CUV196682 DEQ196682:DER196682 DOM196682:DON196682 DYI196682:DYJ196682 EIE196682:EIF196682 ESA196682:ESB196682 FBW196682:FBX196682 FLS196682:FLT196682 FVO196682:FVP196682 GFK196682:GFL196682 GPG196682:GPH196682 GZC196682:GZD196682 HIY196682:HIZ196682 HSU196682:HSV196682 ICQ196682:ICR196682 IMM196682:IMN196682 IWI196682:IWJ196682 JGE196682:JGF196682 JQA196682:JQB196682 JZW196682:JZX196682 KJS196682:KJT196682 KTO196682:KTP196682 LDK196682:LDL196682 LNG196682:LNH196682 LXC196682:LXD196682 MGY196682:MGZ196682 MQU196682:MQV196682 NAQ196682:NAR196682 NKM196682:NKN196682 NUI196682:NUJ196682 OEE196682:OEF196682 OOA196682:OOB196682 OXW196682:OXX196682 PHS196682:PHT196682 PRO196682:PRP196682 QBK196682:QBL196682 QLG196682:QLH196682 QVC196682:QVD196682 REY196682:REZ196682 ROU196682:ROV196682 RYQ196682:RYR196682 SIM196682:SIN196682 SSI196682:SSJ196682 TCE196682:TCF196682 TMA196682:TMB196682 TVW196682:TVX196682 UFS196682:UFT196682 UPO196682:UPP196682 UZK196682:UZL196682 VJG196682:VJH196682 VTC196682:VTD196682 WCY196682:WCZ196682 WMU196682:WMV196682 WWQ196682:WWR196682 AI262218:AJ262218 KE262218:KF262218 UA262218:UB262218 ADW262218:ADX262218 ANS262218:ANT262218 AXO262218:AXP262218 BHK262218:BHL262218 BRG262218:BRH262218 CBC262218:CBD262218 CKY262218:CKZ262218 CUU262218:CUV262218 DEQ262218:DER262218 DOM262218:DON262218 DYI262218:DYJ262218 EIE262218:EIF262218 ESA262218:ESB262218 FBW262218:FBX262218 FLS262218:FLT262218 FVO262218:FVP262218 GFK262218:GFL262218 GPG262218:GPH262218 GZC262218:GZD262218 HIY262218:HIZ262218 HSU262218:HSV262218 ICQ262218:ICR262218 IMM262218:IMN262218 IWI262218:IWJ262218 JGE262218:JGF262218 JQA262218:JQB262218 JZW262218:JZX262218 KJS262218:KJT262218 KTO262218:KTP262218 LDK262218:LDL262218 LNG262218:LNH262218 LXC262218:LXD262218 MGY262218:MGZ262218 MQU262218:MQV262218 NAQ262218:NAR262218 NKM262218:NKN262218 NUI262218:NUJ262218 OEE262218:OEF262218 OOA262218:OOB262218 OXW262218:OXX262218 PHS262218:PHT262218 PRO262218:PRP262218 QBK262218:QBL262218 QLG262218:QLH262218 QVC262218:QVD262218 REY262218:REZ262218 ROU262218:ROV262218 RYQ262218:RYR262218 SIM262218:SIN262218 SSI262218:SSJ262218 TCE262218:TCF262218 TMA262218:TMB262218 TVW262218:TVX262218 UFS262218:UFT262218 UPO262218:UPP262218 UZK262218:UZL262218 VJG262218:VJH262218 VTC262218:VTD262218 WCY262218:WCZ262218 WMU262218:WMV262218 WWQ262218:WWR262218 AI327754:AJ327754 KE327754:KF327754 UA327754:UB327754 ADW327754:ADX327754 ANS327754:ANT327754 AXO327754:AXP327754 BHK327754:BHL327754 BRG327754:BRH327754 CBC327754:CBD327754 CKY327754:CKZ327754 CUU327754:CUV327754 DEQ327754:DER327754 DOM327754:DON327754 DYI327754:DYJ327754 EIE327754:EIF327754 ESA327754:ESB327754 FBW327754:FBX327754 FLS327754:FLT327754 FVO327754:FVP327754 GFK327754:GFL327754 GPG327754:GPH327754 GZC327754:GZD327754 HIY327754:HIZ327754 HSU327754:HSV327754 ICQ327754:ICR327754 IMM327754:IMN327754 IWI327754:IWJ327754 JGE327754:JGF327754 JQA327754:JQB327754 JZW327754:JZX327754 KJS327754:KJT327754 KTO327754:KTP327754 LDK327754:LDL327754 LNG327754:LNH327754 LXC327754:LXD327754 MGY327754:MGZ327754 MQU327754:MQV327754 NAQ327754:NAR327754 NKM327754:NKN327754 NUI327754:NUJ327754 OEE327754:OEF327754 OOA327754:OOB327754 OXW327754:OXX327754 PHS327754:PHT327754 PRO327754:PRP327754 QBK327754:QBL327754 QLG327754:QLH327754 QVC327754:QVD327754 REY327754:REZ327754 ROU327754:ROV327754 RYQ327754:RYR327754 SIM327754:SIN327754 SSI327754:SSJ327754 TCE327754:TCF327754 TMA327754:TMB327754 TVW327754:TVX327754 UFS327754:UFT327754 UPO327754:UPP327754 UZK327754:UZL327754 VJG327754:VJH327754 VTC327754:VTD327754 WCY327754:WCZ327754 WMU327754:WMV327754 WWQ327754:WWR327754 AI393290:AJ393290 KE393290:KF393290 UA393290:UB393290 ADW393290:ADX393290 ANS393290:ANT393290 AXO393290:AXP393290 BHK393290:BHL393290 BRG393290:BRH393290 CBC393290:CBD393290 CKY393290:CKZ393290 CUU393290:CUV393290 DEQ393290:DER393290 DOM393290:DON393290 DYI393290:DYJ393290 EIE393290:EIF393290 ESA393290:ESB393290 FBW393290:FBX393290 FLS393290:FLT393290 FVO393290:FVP393290 GFK393290:GFL393290 GPG393290:GPH393290 GZC393290:GZD393290 HIY393290:HIZ393290 HSU393290:HSV393290 ICQ393290:ICR393290 IMM393290:IMN393290 IWI393290:IWJ393290 JGE393290:JGF393290 JQA393290:JQB393290 JZW393290:JZX393290 KJS393290:KJT393290 KTO393290:KTP393290 LDK393290:LDL393290 LNG393290:LNH393290 LXC393290:LXD393290 MGY393290:MGZ393290 MQU393290:MQV393290 NAQ393290:NAR393290 NKM393290:NKN393290 NUI393290:NUJ393290 OEE393290:OEF393290 OOA393290:OOB393290 OXW393290:OXX393290 PHS393290:PHT393290 PRO393290:PRP393290 QBK393290:QBL393290 QLG393290:QLH393290 QVC393290:QVD393290 REY393290:REZ393290 ROU393290:ROV393290 RYQ393290:RYR393290 SIM393290:SIN393290 SSI393290:SSJ393290 TCE393290:TCF393290 TMA393290:TMB393290 TVW393290:TVX393290 UFS393290:UFT393290 UPO393290:UPP393290 UZK393290:UZL393290 VJG393290:VJH393290 VTC393290:VTD393290 WCY393290:WCZ393290 WMU393290:WMV393290 WWQ393290:WWR393290 AI458826:AJ458826 KE458826:KF458826 UA458826:UB458826 ADW458826:ADX458826 ANS458826:ANT458826 AXO458826:AXP458826 BHK458826:BHL458826 BRG458826:BRH458826 CBC458826:CBD458826 CKY458826:CKZ458826 CUU458826:CUV458826 DEQ458826:DER458826 DOM458826:DON458826 DYI458826:DYJ458826 EIE458826:EIF458826 ESA458826:ESB458826 FBW458826:FBX458826 FLS458826:FLT458826 FVO458826:FVP458826 GFK458826:GFL458826 GPG458826:GPH458826 GZC458826:GZD458826 HIY458826:HIZ458826 HSU458826:HSV458826 ICQ458826:ICR458826 IMM458826:IMN458826 IWI458826:IWJ458826 JGE458826:JGF458826 JQA458826:JQB458826 JZW458826:JZX458826 KJS458826:KJT458826 KTO458826:KTP458826 LDK458826:LDL458826 LNG458826:LNH458826 LXC458826:LXD458826 MGY458826:MGZ458826 MQU458826:MQV458826 NAQ458826:NAR458826 NKM458826:NKN458826 NUI458826:NUJ458826 OEE458826:OEF458826 OOA458826:OOB458826 OXW458826:OXX458826 PHS458826:PHT458826 PRO458826:PRP458826 QBK458826:QBL458826 QLG458826:QLH458826 QVC458826:QVD458826 REY458826:REZ458826 ROU458826:ROV458826 RYQ458826:RYR458826 SIM458826:SIN458826 SSI458826:SSJ458826 TCE458826:TCF458826 TMA458826:TMB458826 TVW458826:TVX458826 UFS458826:UFT458826 UPO458826:UPP458826 UZK458826:UZL458826 VJG458826:VJH458826 VTC458826:VTD458826 WCY458826:WCZ458826 WMU458826:WMV458826 WWQ458826:WWR458826 AI524362:AJ524362 KE524362:KF524362 UA524362:UB524362 ADW524362:ADX524362 ANS524362:ANT524362 AXO524362:AXP524362 BHK524362:BHL524362 BRG524362:BRH524362 CBC524362:CBD524362 CKY524362:CKZ524362 CUU524362:CUV524362 DEQ524362:DER524362 DOM524362:DON524362 DYI524362:DYJ524362 EIE524362:EIF524362 ESA524362:ESB524362 FBW524362:FBX524362 FLS524362:FLT524362 FVO524362:FVP524362 GFK524362:GFL524362 GPG524362:GPH524362 GZC524362:GZD524362 HIY524362:HIZ524362 HSU524362:HSV524362 ICQ524362:ICR524362 IMM524362:IMN524362 IWI524362:IWJ524362 JGE524362:JGF524362 JQA524362:JQB524362 JZW524362:JZX524362 KJS524362:KJT524362 KTO524362:KTP524362 LDK524362:LDL524362 LNG524362:LNH524362 LXC524362:LXD524362 MGY524362:MGZ524362 MQU524362:MQV524362 NAQ524362:NAR524362 NKM524362:NKN524362 NUI524362:NUJ524362 OEE524362:OEF524362 OOA524362:OOB524362 OXW524362:OXX524362 PHS524362:PHT524362 PRO524362:PRP524362 QBK524362:QBL524362 QLG524362:QLH524362 QVC524362:QVD524362 REY524362:REZ524362 ROU524362:ROV524362 RYQ524362:RYR524362 SIM524362:SIN524362 SSI524362:SSJ524362 TCE524362:TCF524362 TMA524362:TMB524362 TVW524362:TVX524362 UFS524362:UFT524362 UPO524362:UPP524362 UZK524362:UZL524362 VJG524362:VJH524362 VTC524362:VTD524362 WCY524362:WCZ524362 WMU524362:WMV524362 WWQ524362:WWR524362 AI589898:AJ589898 KE589898:KF589898 UA589898:UB589898 ADW589898:ADX589898 ANS589898:ANT589898 AXO589898:AXP589898 BHK589898:BHL589898 BRG589898:BRH589898 CBC589898:CBD589898 CKY589898:CKZ589898 CUU589898:CUV589898 DEQ589898:DER589898 DOM589898:DON589898 DYI589898:DYJ589898 EIE589898:EIF589898 ESA589898:ESB589898 FBW589898:FBX589898 FLS589898:FLT589898 FVO589898:FVP589898 GFK589898:GFL589898 GPG589898:GPH589898 GZC589898:GZD589898 HIY589898:HIZ589898 HSU589898:HSV589898 ICQ589898:ICR589898 IMM589898:IMN589898 IWI589898:IWJ589898 JGE589898:JGF589898 JQA589898:JQB589898 JZW589898:JZX589898 KJS589898:KJT589898 KTO589898:KTP589898 LDK589898:LDL589898 LNG589898:LNH589898 LXC589898:LXD589898 MGY589898:MGZ589898 MQU589898:MQV589898 NAQ589898:NAR589898 NKM589898:NKN589898 NUI589898:NUJ589898 OEE589898:OEF589898 OOA589898:OOB589898 OXW589898:OXX589898 PHS589898:PHT589898 PRO589898:PRP589898 QBK589898:QBL589898 QLG589898:QLH589898 QVC589898:QVD589898 REY589898:REZ589898 ROU589898:ROV589898 RYQ589898:RYR589898 SIM589898:SIN589898 SSI589898:SSJ589898 TCE589898:TCF589898 TMA589898:TMB589898 TVW589898:TVX589898 UFS589898:UFT589898 UPO589898:UPP589898 UZK589898:UZL589898 VJG589898:VJH589898 VTC589898:VTD589898 WCY589898:WCZ589898 WMU589898:WMV589898 WWQ589898:WWR589898 AI655434:AJ655434 KE655434:KF655434 UA655434:UB655434 ADW655434:ADX655434 ANS655434:ANT655434 AXO655434:AXP655434 BHK655434:BHL655434 BRG655434:BRH655434 CBC655434:CBD655434 CKY655434:CKZ655434 CUU655434:CUV655434 DEQ655434:DER655434 DOM655434:DON655434 DYI655434:DYJ655434 EIE655434:EIF655434 ESA655434:ESB655434 FBW655434:FBX655434 FLS655434:FLT655434 FVO655434:FVP655434 GFK655434:GFL655434 GPG655434:GPH655434 GZC655434:GZD655434 HIY655434:HIZ655434 HSU655434:HSV655434 ICQ655434:ICR655434 IMM655434:IMN655434 IWI655434:IWJ655434 JGE655434:JGF655434 JQA655434:JQB655434 JZW655434:JZX655434 KJS655434:KJT655434 KTO655434:KTP655434 LDK655434:LDL655434 LNG655434:LNH655434 LXC655434:LXD655434 MGY655434:MGZ655434 MQU655434:MQV655434 NAQ655434:NAR655434 NKM655434:NKN655434 NUI655434:NUJ655434 OEE655434:OEF655434 OOA655434:OOB655434 OXW655434:OXX655434 PHS655434:PHT655434 PRO655434:PRP655434 QBK655434:QBL655434 QLG655434:QLH655434 QVC655434:QVD655434 REY655434:REZ655434 ROU655434:ROV655434 RYQ655434:RYR655434 SIM655434:SIN655434 SSI655434:SSJ655434 TCE655434:TCF655434 TMA655434:TMB655434 TVW655434:TVX655434 UFS655434:UFT655434 UPO655434:UPP655434 UZK655434:UZL655434 VJG655434:VJH655434 VTC655434:VTD655434 WCY655434:WCZ655434 WMU655434:WMV655434 WWQ655434:WWR655434 AI720970:AJ720970 KE720970:KF720970 UA720970:UB720970 ADW720970:ADX720970 ANS720970:ANT720970 AXO720970:AXP720970 BHK720970:BHL720970 BRG720970:BRH720970 CBC720970:CBD720970 CKY720970:CKZ720970 CUU720970:CUV720970 DEQ720970:DER720970 DOM720970:DON720970 DYI720970:DYJ720970 EIE720970:EIF720970 ESA720970:ESB720970 FBW720970:FBX720970 FLS720970:FLT720970 FVO720970:FVP720970 GFK720970:GFL720970 GPG720970:GPH720970 GZC720970:GZD720970 HIY720970:HIZ720970 HSU720970:HSV720970 ICQ720970:ICR720970 IMM720970:IMN720970 IWI720970:IWJ720970 JGE720970:JGF720970 JQA720970:JQB720970 JZW720970:JZX720970 KJS720970:KJT720970 KTO720970:KTP720970 LDK720970:LDL720970 LNG720970:LNH720970 LXC720970:LXD720970 MGY720970:MGZ720970 MQU720970:MQV720970 NAQ720970:NAR720970 NKM720970:NKN720970 NUI720970:NUJ720970 OEE720970:OEF720970 OOA720970:OOB720970 OXW720970:OXX720970 PHS720970:PHT720970 PRO720970:PRP720970 QBK720970:QBL720970 QLG720970:QLH720970 QVC720970:QVD720970 REY720970:REZ720970 ROU720970:ROV720970 RYQ720970:RYR720970 SIM720970:SIN720970 SSI720970:SSJ720970 TCE720970:TCF720970 TMA720970:TMB720970 TVW720970:TVX720970 UFS720970:UFT720970 UPO720970:UPP720970 UZK720970:UZL720970 VJG720970:VJH720970 VTC720970:VTD720970 WCY720970:WCZ720970 WMU720970:WMV720970 WWQ720970:WWR720970 AI786506:AJ786506 KE786506:KF786506 UA786506:UB786506 ADW786506:ADX786506 ANS786506:ANT786506 AXO786506:AXP786506 BHK786506:BHL786506 BRG786506:BRH786506 CBC786506:CBD786506 CKY786506:CKZ786506 CUU786506:CUV786506 DEQ786506:DER786506 DOM786506:DON786506 DYI786506:DYJ786506 EIE786506:EIF786506 ESA786506:ESB786506 FBW786506:FBX786506 FLS786506:FLT786506 FVO786506:FVP786506 GFK786506:GFL786506 GPG786506:GPH786506 GZC786506:GZD786506 HIY786506:HIZ786506 HSU786506:HSV786506 ICQ786506:ICR786506 IMM786506:IMN786506 IWI786506:IWJ786506 JGE786506:JGF786506 JQA786506:JQB786506 JZW786506:JZX786506 KJS786506:KJT786506 KTO786506:KTP786506 LDK786506:LDL786506 LNG786506:LNH786506 LXC786506:LXD786506 MGY786506:MGZ786506 MQU786506:MQV786506 NAQ786506:NAR786506 NKM786506:NKN786506 NUI786506:NUJ786506 OEE786506:OEF786506 OOA786506:OOB786506 OXW786506:OXX786506 PHS786506:PHT786506 PRO786506:PRP786506 QBK786506:QBL786506 QLG786506:QLH786506 QVC786506:QVD786506 REY786506:REZ786506 ROU786506:ROV786506 RYQ786506:RYR786506 SIM786506:SIN786506 SSI786506:SSJ786506 TCE786506:TCF786506 TMA786506:TMB786506 TVW786506:TVX786506 UFS786506:UFT786506 UPO786506:UPP786506 UZK786506:UZL786506 VJG786506:VJH786506 VTC786506:VTD786506 WCY786506:WCZ786506 WMU786506:WMV786506 WWQ786506:WWR786506 AI852042:AJ852042 KE852042:KF852042 UA852042:UB852042 ADW852042:ADX852042 ANS852042:ANT852042 AXO852042:AXP852042 BHK852042:BHL852042 BRG852042:BRH852042 CBC852042:CBD852042 CKY852042:CKZ852042 CUU852042:CUV852042 DEQ852042:DER852042 DOM852042:DON852042 DYI852042:DYJ852042 EIE852042:EIF852042 ESA852042:ESB852042 FBW852042:FBX852042 FLS852042:FLT852042 FVO852042:FVP852042 GFK852042:GFL852042 GPG852042:GPH852042 GZC852042:GZD852042 HIY852042:HIZ852042 HSU852042:HSV852042 ICQ852042:ICR852042 IMM852042:IMN852042 IWI852042:IWJ852042 JGE852042:JGF852042 JQA852042:JQB852042 JZW852042:JZX852042 KJS852042:KJT852042 KTO852042:KTP852042 LDK852042:LDL852042 LNG852042:LNH852042 LXC852042:LXD852042 MGY852042:MGZ852042 MQU852042:MQV852042 NAQ852042:NAR852042 NKM852042:NKN852042 NUI852042:NUJ852042 OEE852042:OEF852042 OOA852042:OOB852042 OXW852042:OXX852042 PHS852042:PHT852042 PRO852042:PRP852042 QBK852042:QBL852042 QLG852042:QLH852042 QVC852042:QVD852042 REY852042:REZ852042 ROU852042:ROV852042 RYQ852042:RYR852042 SIM852042:SIN852042 SSI852042:SSJ852042 TCE852042:TCF852042 TMA852042:TMB852042 TVW852042:TVX852042 UFS852042:UFT852042 UPO852042:UPP852042 UZK852042:UZL852042 VJG852042:VJH852042 VTC852042:VTD852042 WCY852042:WCZ852042 WMU852042:WMV852042 WWQ852042:WWR852042 AI917578:AJ917578 KE917578:KF917578 UA917578:UB917578 ADW917578:ADX917578 ANS917578:ANT917578 AXO917578:AXP917578 BHK917578:BHL917578 BRG917578:BRH917578 CBC917578:CBD917578 CKY917578:CKZ917578 CUU917578:CUV917578 DEQ917578:DER917578 DOM917578:DON917578 DYI917578:DYJ917578 EIE917578:EIF917578 ESA917578:ESB917578 FBW917578:FBX917578 FLS917578:FLT917578 FVO917578:FVP917578 GFK917578:GFL917578 GPG917578:GPH917578 GZC917578:GZD917578 HIY917578:HIZ917578 HSU917578:HSV917578 ICQ917578:ICR917578 IMM917578:IMN917578 IWI917578:IWJ917578 JGE917578:JGF917578 JQA917578:JQB917578 JZW917578:JZX917578 KJS917578:KJT917578 KTO917578:KTP917578 LDK917578:LDL917578 LNG917578:LNH917578 LXC917578:LXD917578 MGY917578:MGZ917578 MQU917578:MQV917578 NAQ917578:NAR917578 NKM917578:NKN917578 NUI917578:NUJ917578 OEE917578:OEF917578 OOA917578:OOB917578 OXW917578:OXX917578 PHS917578:PHT917578 PRO917578:PRP917578 QBK917578:QBL917578 QLG917578:QLH917578 QVC917578:QVD917578 REY917578:REZ917578 ROU917578:ROV917578 RYQ917578:RYR917578 SIM917578:SIN917578 SSI917578:SSJ917578 TCE917578:TCF917578 TMA917578:TMB917578 TVW917578:TVX917578 UFS917578:UFT917578 UPO917578:UPP917578 UZK917578:UZL917578 VJG917578:VJH917578 VTC917578:VTD917578 WCY917578:WCZ917578 WMU917578:WMV917578 WWQ917578:WWR917578 AI983114:AJ983114 KE983114:KF983114 UA983114:UB983114 ADW983114:ADX983114 ANS983114:ANT983114 AXO983114:AXP983114 BHK983114:BHL983114 BRG983114:BRH983114 CBC983114:CBD983114 CKY983114:CKZ983114 CUU983114:CUV983114 DEQ983114:DER983114 DOM983114:DON983114 DYI983114:DYJ983114 EIE983114:EIF983114 ESA983114:ESB983114 FBW983114:FBX983114 FLS983114:FLT983114 FVO983114:FVP983114 GFK983114:GFL983114 GPG983114:GPH983114 GZC983114:GZD983114 HIY983114:HIZ983114 HSU983114:HSV983114 ICQ983114:ICR983114 IMM983114:IMN983114 IWI983114:IWJ983114 JGE983114:JGF983114 JQA983114:JQB983114 JZW983114:JZX983114 KJS983114:KJT983114 KTO983114:KTP983114 LDK983114:LDL983114 LNG983114:LNH983114 LXC983114:LXD983114 MGY983114:MGZ983114 MQU983114:MQV983114 NAQ983114:NAR983114 NKM983114:NKN983114 NUI983114:NUJ983114 OEE983114:OEF983114 OOA983114:OOB983114 OXW983114:OXX983114 PHS983114:PHT983114 PRO983114:PRP983114 QBK983114:QBL983114 QLG983114:QLH983114 QVC983114:QVD983114 REY983114:REZ983114 ROU983114:ROV983114 RYQ983114:RYR983114 SIM983114:SIN983114 SSI983114:SSJ983114 TCE983114:TCF983114 TMA983114:TMB983114 TVW983114:TVX983114 UFS983114:UFT983114 UPO983114:UPP983114 UZK983114:UZL983114 VJG983114:VJH983114 VTC983114:VTD983114 WCY983114:WCZ983114 WMU983114:WMV983114 L70:AE70 F70:I70">
      <formula1>0</formula1>
    </dataValidation>
    <dataValidation errorStyle="information" operator="lessThan" allowBlank="1" showInputMessage="1" showErrorMessage="1" error="Въвежда се отрицателно число !" sqref="C71 IZ71 SV71 ACR71 AMN71 AWJ71 BGF71 BQB71 BZX71 CJT71 CTP71 DDL71 DNH71 DXD71 EGZ71 EQV71 FAR71 FKN71 FUJ71 GEF71 GOB71 GXX71 HHT71 HRP71 IBL71 ILH71 IVD71 JEZ71 JOV71 JYR71 KIN71 KSJ71 LCF71 LMB71 LVX71 MFT71 MPP71 MZL71 NJH71 NTD71 OCZ71 OMV71 OWR71 PGN71 PQJ71 QAF71 QKB71 QTX71 RDT71 RNP71 RXL71 SHH71 SRD71 TAZ71 TKV71 TUR71 UEN71 UOJ71 UYF71 VIB71 VRX71 WBT71 WLP71 WVL71 C65611 IZ65611 SV65611 ACR65611 AMN65611 AWJ65611 BGF65611 BQB65611 BZX65611 CJT65611 CTP65611 DDL65611 DNH65611 DXD65611 EGZ65611 EQV65611 FAR65611 FKN65611 FUJ65611 GEF65611 GOB65611 GXX65611 HHT65611 HRP65611 IBL65611 ILH65611 IVD65611 JEZ65611 JOV65611 JYR65611 KIN65611 KSJ65611 LCF65611 LMB65611 LVX65611 MFT65611 MPP65611 MZL65611 NJH65611 NTD65611 OCZ65611 OMV65611 OWR65611 PGN65611 PQJ65611 QAF65611 QKB65611 QTX65611 RDT65611 RNP65611 RXL65611 SHH65611 SRD65611 TAZ65611 TKV65611 TUR65611 UEN65611 UOJ65611 UYF65611 VIB65611 VRX65611 WBT65611 WLP65611 WVL65611 C131147 IZ131147 SV131147 ACR131147 AMN131147 AWJ131147 BGF131147 BQB131147 BZX131147 CJT131147 CTP131147 DDL131147 DNH131147 DXD131147 EGZ131147 EQV131147 FAR131147 FKN131147 FUJ131147 GEF131147 GOB131147 GXX131147 HHT131147 HRP131147 IBL131147 ILH131147 IVD131147 JEZ131147 JOV131147 JYR131147 KIN131147 KSJ131147 LCF131147 LMB131147 LVX131147 MFT131147 MPP131147 MZL131147 NJH131147 NTD131147 OCZ131147 OMV131147 OWR131147 PGN131147 PQJ131147 QAF131147 QKB131147 QTX131147 RDT131147 RNP131147 RXL131147 SHH131147 SRD131147 TAZ131147 TKV131147 TUR131147 UEN131147 UOJ131147 UYF131147 VIB131147 VRX131147 WBT131147 WLP131147 WVL131147 C196683 IZ196683 SV196683 ACR196683 AMN196683 AWJ196683 BGF196683 BQB196683 BZX196683 CJT196683 CTP196683 DDL196683 DNH196683 DXD196683 EGZ196683 EQV196683 FAR196683 FKN196683 FUJ196683 GEF196683 GOB196683 GXX196683 HHT196683 HRP196683 IBL196683 ILH196683 IVD196683 JEZ196683 JOV196683 JYR196683 KIN196683 KSJ196683 LCF196683 LMB196683 LVX196683 MFT196683 MPP196683 MZL196683 NJH196683 NTD196683 OCZ196683 OMV196683 OWR196683 PGN196683 PQJ196683 QAF196683 QKB196683 QTX196683 RDT196683 RNP196683 RXL196683 SHH196683 SRD196683 TAZ196683 TKV196683 TUR196683 UEN196683 UOJ196683 UYF196683 VIB196683 VRX196683 WBT196683 WLP196683 WVL196683 C262219 IZ262219 SV262219 ACR262219 AMN262219 AWJ262219 BGF262219 BQB262219 BZX262219 CJT262219 CTP262219 DDL262219 DNH262219 DXD262219 EGZ262219 EQV262219 FAR262219 FKN262219 FUJ262219 GEF262219 GOB262219 GXX262219 HHT262219 HRP262219 IBL262219 ILH262219 IVD262219 JEZ262219 JOV262219 JYR262219 KIN262219 KSJ262219 LCF262219 LMB262219 LVX262219 MFT262219 MPP262219 MZL262219 NJH262219 NTD262219 OCZ262219 OMV262219 OWR262219 PGN262219 PQJ262219 QAF262219 QKB262219 QTX262219 RDT262219 RNP262219 RXL262219 SHH262219 SRD262219 TAZ262219 TKV262219 TUR262219 UEN262219 UOJ262219 UYF262219 VIB262219 VRX262219 WBT262219 WLP262219 WVL262219 C327755 IZ327755 SV327755 ACR327755 AMN327755 AWJ327755 BGF327755 BQB327755 BZX327755 CJT327755 CTP327755 DDL327755 DNH327755 DXD327755 EGZ327755 EQV327755 FAR327755 FKN327755 FUJ327755 GEF327755 GOB327755 GXX327755 HHT327755 HRP327755 IBL327755 ILH327755 IVD327755 JEZ327755 JOV327755 JYR327755 KIN327755 KSJ327755 LCF327755 LMB327755 LVX327755 MFT327755 MPP327755 MZL327755 NJH327755 NTD327755 OCZ327755 OMV327755 OWR327755 PGN327755 PQJ327755 QAF327755 QKB327755 QTX327755 RDT327755 RNP327755 RXL327755 SHH327755 SRD327755 TAZ327755 TKV327755 TUR327755 UEN327755 UOJ327755 UYF327755 VIB327755 VRX327755 WBT327755 WLP327755 WVL327755 C393291 IZ393291 SV393291 ACR393291 AMN393291 AWJ393291 BGF393291 BQB393291 BZX393291 CJT393291 CTP393291 DDL393291 DNH393291 DXD393291 EGZ393291 EQV393291 FAR393291 FKN393291 FUJ393291 GEF393291 GOB393291 GXX393291 HHT393291 HRP393291 IBL393291 ILH393291 IVD393291 JEZ393291 JOV393291 JYR393291 KIN393291 KSJ393291 LCF393291 LMB393291 LVX393291 MFT393291 MPP393291 MZL393291 NJH393291 NTD393291 OCZ393291 OMV393291 OWR393291 PGN393291 PQJ393291 QAF393291 QKB393291 QTX393291 RDT393291 RNP393291 RXL393291 SHH393291 SRD393291 TAZ393291 TKV393291 TUR393291 UEN393291 UOJ393291 UYF393291 VIB393291 VRX393291 WBT393291 WLP393291 WVL393291 C458827 IZ458827 SV458827 ACR458827 AMN458827 AWJ458827 BGF458827 BQB458827 BZX458827 CJT458827 CTP458827 DDL458827 DNH458827 DXD458827 EGZ458827 EQV458827 FAR458827 FKN458827 FUJ458827 GEF458827 GOB458827 GXX458827 HHT458827 HRP458827 IBL458827 ILH458827 IVD458827 JEZ458827 JOV458827 JYR458827 KIN458827 KSJ458827 LCF458827 LMB458827 LVX458827 MFT458827 MPP458827 MZL458827 NJH458827 NTD458827 OCZ458827 OMV458827 OWR458827 PGN458827 PQJ458827 QAF458827 QKB458827 QTX458827 RDT458827 RNP458827 RXL458827 SHH458827 SRD458827 TAZ458827 TKV458827 TUR458827 UEN458827 UOJ458827 UYF458827 VIB458827 VRX458827 WBT458827 WLP458827 WVL458827 C524363 IZ524363 SV524363 ACR524363 AMN524363 AWJ524363 BGF524363 BQB524363 BZX524363 CJT524363 CTP524363 DDL524363 DNH524363 DXD524363 EGZ524363 EQV524363 FAR524363 FKN524363 FUJ524363 GEF524363 GOB524363 GXX524363 HHT524363 HRP524363 IBL524363 ILH524363 IVD524363 JEZ524363 JOV524363 JYR524363 KIN524363 KSJ524363 LCF524363 LMB524363 LVX524363 MFT524363 MPP524363 MZL524363 NJH524363 NTD524363 OCZ524363 OMV524363 OWR524363 PGN524363 PQJ524363 QAF524363 QKB524363 QTX524363 RDT524363 RNP524363 RXL524363 SHH524363 SRD524363 TAZ524363 TKV524363 TUR524363 UEN524363 UOJ524363 UYF524363 VIB524363 VRX524363 WBT524363 WLP524363 WVL524363 C589899 IZ589899 SV589899 ACR589899 AMN589899 AWJ589899 BGF589899 BQB589899 BZX589899 CJT589899 CTP589899 DDL589899 DNH589899 DXD589899 EGZ589899 EQV589899 FAR589899 FKN589899 FUJ589899 GEF589899 GOB589899 GXX589899 HHT589899 HRP589899 IBL589899 ILH589899 IVD589899 JEZ589899 JOV589899 JYR589899 KIN589899 KSJ589899 LCF589899 LMB589899 LVX589899 MFT589899 MPP589899 MZL589899 NJH589899 NTD589899 OCZ589899 OMV589899 OWR589899 PGN589899 PQJ589899 QAF589899 QKB589899 QTX589899 RDT589899 RNP589899 RXL589899 SHH589899 SRD589899 TAZ589899 TKV589899 TUR589899 UEN589899 UOJ589899 UYF589899 VIB589899 VRX589899 WBT589899 WLP589899 WVL589899 C655435 IZ655435 SV655435 ACR655435 AMN655435 AWJ655435 BGF655435 BQB655435 BZX655435 CJT655435 CTP655435 DDL655435 DNH655435 DXD655435 EGZ655435 EQV655435 FAR655435 FKN655435 FUJ655435 GEF655435 GOB655435 GXX655435 HHT655435 HRP655435 IBL655435 ILH655435 IVD655435 JEZ655435 JOV655435 JYR655435 KIN655435 KSJ655435 LCF655435 LMB655435 LVX655435 MFT655435 MPP655435 MZL655435 NJH655435 NTD655435 OCZ655435 OMV655435 OWR655435 PGN655435 PQJ655435 QAF655435 QKB655435 QTX655435 RDT655435 RNP655435 RXL655435 SHH655435 SRD655435 TAZ655435 TKV655435 TUR655435 UEN655435 UOJ655435 UYF655435 VIB655435 VRX655435 WBT655435 WLP655435 WVL655435 C720971 IZ720971 SV720971 ACR720971 AMN720971 AWJ720971 BGF720971 BQB720971 BZX720971 CJT720971 CTP720971 DDL720971 DNH720971 DXD720971 EGZ720971 EQV720971 FAR720971 FKN720971 FUJ720971 GEF720971 GOB720971 GXX720971 HHT720971 HRP720971 IBL720971 ILH720971 IVD720971 JEZ720971 JOV720971 JYR720971 KIN720971 KSJ720971 LCF720971 LMB720971 LVX720971 MFT720971 MPP720971 MZL720971 NJH720971 NTD720971 OCZ720971 OMV720971 OWR720971 PGN720971 PQJ720971 QAF720971 QKB720971 QTX720971 RDT720971 RNP720971 RXL720971 SHH720971 SRD720971 TAZ720971 TKV720971 TUR720971 UEN720971 UOJ720971 UYF720971 VIB720971 VRX720971 WBT720971 WLP720971 WVL720971 C786507 IZ786507 SV786507 ACR786507 AMN786507 AWJ786507 BGF786507 BQB786507 BZX786507 CJT786507 CTP786507 DDL786507 DNH786507 DXD786507 EGZ786507 EQV786507 FAR786507 FKN786507 FUJ786507 GEF786507 GOB786507 GXX786507 HHT786507 HRP786507 IBL786507 ILH786507 IVD786507 JEZ786507 JOV786507 JYR786507 KIN786507 KSJ786507 LCF786507 LMB786507 LVX786507 MFT786507 MPP786507 MZL786507 NJH786507 NTD786507 OCZ786507 OMV786507 OWR786507 PGN786507 PQJ786507 QAF786507 QKB786507 QTX786507 RDT786507 RNP786507 RXL786507 SHH786507 SRD786507 TAZ786507 TKV786507 TUR786507 UEN786507 UOJ786507 UYF786507 VIB786507 VRX786507 WBT786507 WLP786507 WVL786507 C852043 IZ852043 SV852043 ACR852043 AMN852043 AWJ852043 BGF852043 BQB852043 BZX852043 CJT852043 CTP852043 DDL852043 DNH852043 DXD852043 EGZ852043 EQV852043 FAR852043 FKN852043 FUJ852043 GEF852043 GOB852043 GXX852043 HHT852043 HRP852043 IBL852043 ILH852043 IVD852043 JEZ852043 JOV852043 JYR852043 KIN852043 KSJ852043 LCF852043 LMB852043 LVX852043 MFT852043 MPP852043 MZL852043 NJH852043 NTD852043 OCZ852043 OMV852043 OWR852043 PGN852043 PQJ852043 QAF852043 QKB852043 QTX852043 RDT852043 RNP852043 RXL852043 SHH852043 SRD852043 TAZ852043 TKV852043 TUR852043 UEN852043 UOJ852043 UYF852043 VIB852043 VRX852043 WBT852043 WLP852043 WVL852043 C917579 IZ917579 SV917579 ACR917579 AMN917579 AWJ917579 BGF917579 BQB917579 BZX917579 CJT917579 CTP917579 DDL917579 DNH917579 DXD917579 EGZ917579 EQV917579 FAR917579 FKN917579 FUJ917579 GEF917579 GOB917579 GXX917579 HHT917579 HRP917579 IBL917579 ILH917579 IVD917579 JEZ917579 JOV917579 JYR917579 KIN917579 KSJ917579 LCF917579 LMB917579 LVX917579 MFT917579 MPP917579 MZL917579 NJH917579 NTD917579 OCZ917579 OMV917579 OWR917579 PGN917579 PQJ917579 QAF917579 QKB917579 QTX917579 RDT917579 RNP917579 RXL917579 SHH917579 SRD917579 TAZ917579 TKV917579 TUR917579 UEN917579 UOJ917579 UYF917579 VIB917579 VRX917579 WBT917579 WLP917579 WVL917579 C983115 IZ983115 SV983115 ACR983115 AMN983115 AWJ983115 BGF983115 BQB983115 BZX983115 CJT983115 CTP983115 DDL983115 DNH983115 DXD983115 EGZ983115 EQV983115 FAR983115 FKN983115 FUJ983115 GEF983115 GOB983115 GXX983115 HHT983115 HRP983115 IBL983115 ILH983115 IVD983115 JEZ983115 JOV983115 JYR983115 KIN983115 KSJ983115 LCF983115 LMB983115 LVX983115 MFT983115 MPP983115 MZL983115 NJH983115 NTD983115 OCZ983115 OMV983115 OWR983115 PGN983115 PQJ983115 QAF983115 QKB983115 QTX983115 RDT983115 RNP983115 RXL983115 SHH983115 SRD983115 TAZ983115 TKV983115 TUR983115 UEN983115 UOJ983115 UYF983115 VIB983115 VRX983115 WBT983115 WLP983115 WVL983115"/>
    <dataValidation type="whole" operator="lessThan" allowBlank="1" showInputMessage="1" showErrorMessage="1" error="Въвежда се цяло число!" sqref="D55:K59 JA55:JH59 SW55:TD59 ACS55:ACZ59 AMO55:AMV59 AWK55:AWR59 BGG55:BGN59 BQC55:BQJ59 BZY55:CAF59 CJU55:CKB59 CTQ55:CTX59 DDM55:DDT59 DNI55:DNP59 DXE55:DXL59 EHA55:EHH59 EQW55:ERD59 FAS55:FAZ59 FKO55:FKV59 FUK55:FUR59 GEG55:GEN59 GOC55:GOJ59 GXY55:GYF59 HHU55:HIB59 HRQ55:HRX59 IBM55:IBT59 ILI55:ILP59 IVE55:IVL59 JFA55:JFH59 JOW55:JPD59 JYS55:JYZ59 KIO55:KIV59 KSK55:KSR59 LCG55:LCN59 LMC55:LMJ59 LVY55:LWF59 MFU55:MGB59 MPQ55:MPX59 MZM55:MZT59 NJI55:NJP59 NTE55:NTL59 ODA55:ODH59 OMW55:OND59 OWS55:OWZ59 PGO55:PGV59 PQK55:PQR59 QAG55:QAN59 QKC55:QKJ59 QTY55:QUF59 RDU55:REB59 RNQ55:RNX59 RXM55:RXT59 SHI55:SHP59 SRE55:SRL59 TBA55:TBH59 TKW55:TLD59 TUS55:TUZ59 UEO55:UEV59 UOK55:UOR59 UYG55:UYN59 VIC55:VIJ59 VRY55:VSF59 WBU55:WCB59 WLQ55:WLX59 WVM55:WVT59 D65595:K65599 JA65595:JH65599 SW65595:TD65599 ACS65595:ACZ65599 AMO65595:AMV65599 AWK65595:AWR65599 BGG65595:BGN65599 BQC65595:BQJ65599 BZY65595:CAF65599 CJU65595:CKB65599 CTQ65595:CTX65599 DDM65595:DDT65599 DNI65595:DNP65599 DXE65595:DXL65599 EHA65595:EHH65599 EQW65595:ERD65599 FAS65595:FAZ65599 FKO65595:FKV65599 FUK65595:FUR65599 GEG65595:GEN65599 GOC65595:GOJ65599 GXY65595:GYF65599 HHU65595:HIB65599 HRQ65595:HRX65599 IBM65595:IBT65599 ILI65595:ILP65599 IVE65595:IVL65599 JFA65595:JFH65599 JOW65595:JPD65599 JYS65595:JYZ65599 KIO65595:KIV65599 KSK65595:KSR65599 LCG65595:LCN65599 LMC65595:LMJ65599 LVY65595:LWF65599 MFU65595:MGB65599 MPQ65595:MPX65599 MZM65595:MZT65599 NJI65595:NJP65599 NTE65595:NTL65599 ODA65595:ODH65599 OMW65595:OND65599 OWS65595:OWZ65599 PGO65595:PGV65599 PQK65595:PQR65599 QAG65595:QAN65599 QKC65595:QKJ65599 QTY65595:QUF65599 RDU65595:REB65599 RNQ65595:RNX65599 RXM65595:RXT65599 SHI65595:SHP65599 SRE65595:SRL65599 TBA65595:TBH65599 TKW65595:TLD65599 TUS65595:TUZ65599 UEO65595:UEV65599 UOK65595:UOR65599 UYG65595:UYN65599 VIC65595:VIJ65599 VRY65595:VSF65599 WBU65595:WCB65599 WLQ65595:WLX65599 WVM65595:WVT65599 D131131:K131135 JA131131:JH131135 SW131131:TD131135 ACS131131:ACZ131135 AMO131131:AMV131135 AWK131131:AWR131135 BGG131131:BGN131135 BQC131131:BQJ131135 BZY131131:CAF131135 CJU131131:CKB131135 CTQ131131:CTX131135 DDM131131:DDT131135 DNI131131:DNP131135 DXE131131:DXL131135 EHA131131:EHH131135 EQW131131:ERD131135 FAS131131:FAZ131135 FKO131131:FKV131135 FUK131131:FUR131135 GEG131131:GEN131135 GOC131131:GOJ131135 GXY131131:GYF131135 HHU131131:HIB131135 HRQ131131:HRX131135 IBM131131:IBT131135 ILI131131:ILP131135 IVE131131:IVL131135 JFA131131:JFH131135 JOW131131:JPD131135 JYS131131:JYZ131135 KIO131131:KIV131135 KSK131131:KSR131135 LCG131131:LCN131135 LMC131131:LMJ131135 LVY131131:LWF131135 MFU131131:MGB131135 MPQ131131:MPX131135 MZM131131:MZT131135 NJI131131:NJP131135 NTE131131:NTL131135 ODA131131:ODH131135 OMW131131:OND131135 OWS131131:OWZ131135 PGO131131:PGV131135 PQK131131:PQR131135 QAG131131:QAN131135 QKC131131:QKJ131135 QTY131131:QUF131135 RDU131131:REB131135 RNQ131131:RNX131135 RXM131131:RXT131135 SHI131131:SHP131135 SRE131131:SRL131135 TBA131131:TBH131135 TKW131131:TLD131135 TUS131131:TUZ131135 UEO131131:UEV131135 UOK131131:UOR131135 UYG131131:UYN131135 VIC131131:VIJ131135 VRY131131:VSF131135 WBU131131:WCB131135 WLQ131131:WLX131135 WVM131131:WVT131135 D196667:K196671 JA196667:JH196671 SW196667:TD196671 ACS196667:ACZ196671 AMO196667:AMV196671 AWK196667:AWR196671 BGG196667:BGN196671 BQC196667:BQJ196671 BZY196667:CAF196671 CJU196667:CKB196671 CTQ196667:CTX196671 DDM196667:DDT196671 DNI196667:DNP196671 DXE196667:DXL196671 EHA196667:EHH196671 EQW196667:ERD196671 FAS196667:FAZ196671 FKO196667:FKV196671 FUK196667:FUR196671 GEG196667:GEN196671 GOC196667:GOJ196671 GXY196667:GYF196671 HHU196667:HIB196671 HRQ196667:HRX196671 IBM196667:IBT196671 ILI196667:ILP196671 IVE196667:IVL196671 JFA196667:JFH196671 JOW196667:JPD196671 JYS196667:JYZ196671 KIO196667:KIV196671 KSK196667:KSR196671 LCG196667:LCN196671 LMC196667:LMJ196671 LVY196667:LWF196671 MFU196667:MGB196671 MPQ196667:MPX196671 MZM196667:MZT196671 NJI196667:NJP196671 NTE196667:NTL196671 ODA196667:ODH196671 OMW196667:OND196671 OWS196667:OWZ196671 PGO196667:PGV196671 PQK196667:PQR196671 QAG196667:QAN196671 QKC196667:QKJ196671 QTY196667:QUF196671 RDU196667:REB196671 RNQ196667:RNX196671 RXM196667:RXT196671 SHI196667:SHP196671 SRE196667:SRL196671 TBA196667:TBH196671 TKW196667:TLD196671 TUS196667:TUZ196671 UEO196667:UEV196671 UOK196667:UOR196671 UYG196667:UYN196671 VIC196667:VIJ196671 VRY196667:VSF196671 WBU196667:WCB196671 WLQ196667:WLX196671 WVM196667:WVT196671 D262203:K262207 JA262203:JH262207 SW262203:TD262207 ACS262203:ACZ262207 AMO262203:AMV262207 AWK262203:AWR262207 BGG262203:BGN262207 BQC262203:BQJ262207 BZY262203:CAF262207 CJU262203:CKB262207 CTQ262203:CTX262207 DDM262203:DDT262207 DNI262203:DNP262207 DXE262203:DXL262207 EHA262203:EHH262207 EQW262203:ERD262207 FAS262203:FAZ262207 FKO262203:FKV262207 FUK262203:FUR262207 GEG262203:GEN262207 GOC262203:GOJ262207 GXY262203:GYF262207 HHU262203:HIB262207 HRQ262203:HRX262207 IBM262203:IBT262207 ILI262203:ILP262207 IVE262203:IVL262207 JFA262203:JFH262207 JOW262203:JPD262207 JYS262203:JYZ262207 KIO262203:KIV262207 KSK262203:KSR262207 LCG262203:LCN262207 LMC262203:LMJ262207 LVY262203:LWF262207 MFU262203:MGB262207 MPQ262203:MPX262207 MZM262203:MZT262207 NJI262203:NJP262207 NTE262203:NTL262207 ODA262203:ODH262207 OMW262203:OND262207 OWS262203:OWZ262207 PGO262203:PGV262207 PQK262203:PQR262207 QAG262203:QAN262207 QKC262203:QKJ262207 QTY262203:QUF262207 RDU262203:REB262207 RNQ262203:RNX262207 RXM262203:RXT262207 SHI262203:SHP262207 SRE262203:SRL262207 TBA262203:TBH262207 TKW262203:TLD262207 TUS262203:TUZ262207 UEO262203:UEV262207 UOK262203:UOR262207 UYG262203:UYN262207 VIC262203:VIJ262207 VRY262203:VSF262207 WBU262203:WCB262207 WLQ262203:WLX262207 WVM262203:WVT262207 D327739:K327743 JA327739:JH327743 SW327739:TD327743 ACS327739:ACZ327743 AMO327739:AMV327743 AWK327739:AWR327743 BGG327739:BGN327743 BQC327739:BQJ327743 BZY327739:CAF327743 CJU327739:CKB327743 CTQ327739:CTX327743 DDM327739:DDT327743 DNI327739:DNP327743 DXE327739:DXL327743 EHA327739:EHH327743 EQW327739:ERD327743 FAS327739:FAZ327743 FKO327739:FKV327743 FUK327739:FUR327743 GEG327739:GEN327743 GOC327739:GOJ327743 GXY327739:GYF327743 HHU327739:HIB327743 HRQ327739:HRX327743 IBM327739:IBT327743 ILI327739:ILP327743 IVE327739:IVL327743 JFA327739:JFH327743 JOW327739:JPD327743 JYS327739:JYZ327743 KIO327739:KIV327743 KSK327739:KSR327743 LCG327739:LCN327743 LMC327739:LMJ327743 LVY327739:LWF327743 MFU327739:MGB327743 MPQ327739:MPX327743 MZM327739:MZT327743 NJI327739:NJP327743 NTE327739:NTL327743 ODA327739:ODH327743 OMW327739:OND327743 OWS327739:OWZ327743 PGO327739:PGV327743 PQK327739:PQR327743 QAG327739:QAN327743 QKC327739:QKJ327743 QTY327739:QUF327743 RDU327739:REB327743 RNQ327739:RNX327743 RXM327739:RXT327743 SHI327739:SHP327743 SRE327739:SRL327743 TBA327739:TBH327743 TKW327739:TLD327743 TUS327739:TUZ327743 UEO327739:UEV327743 UOK327739:UOR327743 UYG327739:UYN327743 VIC327739:VIJ327743 VRY327739:VSF327743 WBU327739:WCB327743 WLQ327739:WLX327743 WVM327739:WVT327743 D393275:K393279 JA393275:JH393279 SW393275:TD393279 ACS393275:ACZ393279 AMO393275:AMV393279 AWK393275:AWR393279 BGG393275:BGN393279 BQC393275:BQJ393279 BZY393275:CAF393279 CJU393275:CKB393279 CTQ393275:CTX393279 DDM393275:DDT393279 DNI393275:DNP393279 DXE393275:DXL393279 EHA393275:EHH393279 EQW393275:ERD393279 FAS393275:FAZ393279 FKO393275:FKV393279 FUK393275:FUR393279 GEG393275:GEN393279 GOC393275:GOJ393279 GXY393275:GYF393279 HHU393275:HIB393279 HRQ393275:HRX393279 IBM393275:IBT393279 ILI393275:ILP393279 IVE393275:IVL393279 JFA393275:JFH393279 JOW393275:JPD393279 JYS393275:JYZ393279 KIO393275:KIV393279 KSK393275:KSR393279 LCG393275:LCN393279 LMC393275:LMJ393279 LVY393275:LWF393279 MFU393275:MGB393279 MPQ393275:MPX393279 MZM393275:MZT393279 NJI393275:NJP393279 NTE393275:NTL393279 ODA393275:ODH393279 OMW393275:OND393279 OWS393275:OWZ393279 PGO393275:PGV393279 PQK393275:PQR393279 QAG393275:QAN393279 QKC393275:QKJ393279 QTY393275:QUF393279 RDU393275:REB393279 RNQ393275:RNX393279 RXM393275:RXT393279 SHI393275:SHP393279 SRE393275:SRL393279 TBA393275:TBH393279 TKW393275:TLD393279 TUS393275:TUZ393279 UEO393275:UEV393279 UOK393275:UOR393279 UYG393275:UYN393279 VIC393275:VIJ393279 VRY393275:VSF393279 WBU393275:WCB393279 WLQ393275:WLX393279 WVM393275:WVT393279 D458811:K458815 JA458811:JH458815 SW458811:TD458815 ACS458811:ACZ458815 AMO458811:AMV458815 AWK458811:AWR458815 BGG458811:BGN458815 BQC458811:BQJ458815 BZY458811:CAF458815 CJU458811:CKB458815 CTQ458811:CTX458815 DDM458811:DDT458815 DNI458811:DNP458815 DXE458811:DXL458815 EHA458811:EHH458815 EQW458811:ERD458815 FAS458811:FAZ458815 FKO458811:FKV458815 FUK458811:FUR458815 GEG458811:GEN458815 GOC458811:GOJ458815 GXY458811:GYF458815 HHU458811:HIB458815 HRQ458811:HRX458815 IBM458811:IBT458815 ILI458811:ILP458815 IVE458811:IVL458815 JFA458811:JFH458815 JOW458811:JPD458815 JYS458811:JYZ458815 KIO458811:KIV458815 KSK458811:KSR458815 LCG458811:LCN458815 LMC458811:LMJ458815 LVY458811:LWF458815 MFU458811:MGB458815 MPQ458811:MPX458815 MZM458811:MZT458815 NJI458811:NJP458815 NTE458811:NTL458815 ODA458811:ODH458815 OMW458811:OND458815 OWS458811:OWZ458815 PGO458811:PGV458815 PQK458811:PQR458815 QAG458811:QAN458815 QKC458811:QKJ458815 QTY458811:QUF458815 RDU458811:REB458815 RNQ458811:RNX458815 RXM458811:RXT458815 SHI458811:SHP458815 SRE458811:SRL458815 TBA458811:TBH458815 TKW458811:TLD458815 TUS458811:TUZ458815 UEO458811:UEV458815 UOK458811:UOR458815 UYG458811:UYN458815 VIC458811:VIJ458815 VRY458811:VSF458815 WBU458811:WCB458815 WLQ458811:WLX458815 WVM458811:WVT458815 D524347:K524351 JA524347:JH524351 SW524347:TD524351 ACS524347:ACZ524351 AMO524347:AMV524351 AWK524347:AWR524351 BGG524347:BGN524351 BQC524347:BQJ524351 BZY524347:CAF524351 CJU524347:CKB524351 CTQ524347:CTX524351 DDM524347:DDT524351 DNI524347:DNP524351 DXE524347:DXL524351 EHA524347:EHH524351 EQW524347:ERD524351 FAS524347:FAZ524351 FKO524347:FKV524351 FUK524347:FUR524351 GEG524347:GEN524351 GOC524347:GOJ524351 GXY524347:GYF524351 HHU524347:HIB524351 HRQ524347:HRX524351 IBM524347:IBT524351 ILI524347:ILP524351 IVE524347:IVL524351 JFA524347:JFH524351 JOW524347:JPD524351 JYS524347:JYZ524351 KIO524347:KIV524351 KSK524347:KSR524351 LCG524347:LCN524351 LMC524347:LMJ524351 LVY524347:LWF524351 MFU524347:MGB524351 MPQ524347:MPX524351 MZM524347:MZT524351 NJI524347:NJP524351 NTE524347:NTL524351 ODA524347:ODH524351 OMW524347:OND524351 OWS524347:OWZ524351 PGO524347:PGV524351 PQK524347:PQR524351 QAG524347:QAN524351 QKC524347:QKJ524351 QTY524347:QUF524351 RDU524347:REB524351 RNQ524347:RNX524351 RXM524347:RXT524351 SHI524347:SHP524351 SRE524347:SRL524351 TBA524347:TBH524351 TKW524347:TLD524351 TUS524347:TUZ524351 UEO524347:UEV524351 UOK524347:UOR524351 UYG524347:UYN524351 VIC524347:VIJ524351 VRY524347:VSF524351 WBU524347:WCB524351 WLQ524347:WLX524351 WVM524347:WVT524351 D589883:K589887 JA589883:JH589887 SW589883:TD589887 ACS589883:ACZ589887 AMO589883:AMV589887 AWK589883:AWR589887 BGG589883:BGN589887 BQC589883:BQJ589887 BZY589883:CAF589887 CJU589883:CKB589887 CTQ589883:CTX589887 DDM589883:DDT589887 DNI589883:DNP589887 DXE589883:DXL589887 EHA589883:EHH589887 EQW589883:ERD589887 FAS589883:FAZ589887 FKO589883:FKV589887 FUK589883:FUR589887 GEG589883:GEN589887 GOC589883:GOJ589887 GXY589883:GYF589887 HHU589883:HIB589887 HRQ589883:HRX589887 IBM589883:IBT589887 ILI589883:ILP589887 IVE589883:IVL589887 JFA589883:JFH589887 JOW589883:JPD589887 JYS589883:JYZ589887 KIO589883:KIV589887 KSK589883:KSR589887 LCG589883:LCN589887 LMC589883:LMJ589887 LVY589883:LWF589887 MFU589883:MGB589887 MPQ589883:MPX589887 MZM589883:MZT589887 NJI589883:NJP589887 NTE589883:NTL589887 ODA589883:ODH589887 OMW589883:OND589887 OWS589883:OWZ589887 PGO589883:PGV589887 PQK589883:PQR589887 QAG589883:QAN589887 QKC589883:QKJ589887 QTY589883:QUF589887 RDU589883:REB589887 RNQ589883:RNX589887 RXM589883:RXT589887 SHI589883:SHP589887 SRE589883:SRL589887 TBA589883:TBH589887 TKW589883:TLD589887 TUS589883:TUZ589887 UEO589883:UEV589887 UOK589883:UOR589887 UYG589883:UYN589887 VIC589883:VIJ589887 VRY589883:VSF589887 WBU589883:WCB589887 WLQ589883:WLX589887 WVM589883:WVT589887 D655419:K655423 JA655419:JH655423 SW655419:TD655423 ACS655419:ACZ655423 AMO655419:AMV655423 AWK655419:AWR655423 BGG655419:BGN655423 BQC655419:BQJ655423 BZY655419:CAF655423 CJU655419:CKB655423 CTQ655419:CTX655423 DDM655419:DDT655423 DNI655419:DNP655423 DXE655419:DXL655423 EHA655419:EHH655423 EQW655419:ERD655423 FAS655419:FAZ655423 FKO655419:FKV655423 FUK655419:FUR655423 GEG655419:GEN655423 GOC655419:GOJ655423 GXY655419:GYF655423 HHU655419:HIB655423 HRQ655419:HRX655423 IBM655419:IBT655423 ILI655419:ILP655423 IVE655419:IVL655423 JFA655419:JFH655423 JOW655419:JPD655423 JYS655419:JYZ655423 KIO655419:KIV655423 KSK655419:KSR655423 LCG655419:LCN655423 LMC655419:LMJ655423 LVY655419:LWF655423 MFU655419:MGB655423 MPQ655419:MPX655423 MZM655419:MZT655423 NJI655419:NJP655423 NTE655419:NTL655423 ODA655419:ODH655423 OMW655419:OND655423 OWS655419:OWZ655423 PGO655419:PGV655423 PQK655419:PQR655423 QAG655419:QAN655423 QKC655419:QKJ655423 QTY655419:QUF655423 RDU655419:REB655423 RNQ655419:RNX655423 RXM655419:RXT655423 SHI655419:SHP655423 SRE655419:SRL655423 TBA655419:TBH655423 TKW655419:TLD655423 TUS655419:TUZ655423 UEO655419:UEV655423 UOK655419:UOR655423 UYG655419:UYN655423 VIC655419:VIJ655423 VRY655419:VSF655423 WBU655419:WCB655423 WLQ655419:WLX655423 WVM655419:WVT655423 D720955:K720959 JA720955:JH720959 SW720955:TD720959 ACS720955:ACZ720959 AMO720955:AMV720959 AWK720955:AWR720959 BGG720955:BGN720959 BQC720955:BQJ720959 BZY720955:CAF720959 CJU720955:CKB720959 CTQ720955:CTX720959 DDM720955:DDT720959 DNI720955:DNP720959 DXE720955:DXL720959 EHA720955:EHH720959 EQW720955:ERD720959 FAS720955:FAZ720959 FKO720955:FKV720959 FUK720955:FUR720959 GEG720955:GEN720959 GOC720955:GOJ720959 GXY720955:GYF720959 HHU720955:HIB720959 HRQ720955:HRX720959 IBM720955:IBT720959 ILI720955:ILP720959 IVE720955:IVL720959 JFA720955:JFH720959 JOW720955:JPD720959 JYS720955:JYZ720959 KIO720955:KIV720959 KSK720955:KSR720959 LCG720955:LCN720959 LMC720955:LMJ720959 LVY720955:LWF720959 MFU720955:MGB720959 MPQ720955:MPX720959 MZM720955:MZT720959 NJI720955:NJP720959 NTE720955:NTL720959 ODA720955:ODH720959 OMW720955:OND720959 OWS720955:OWZ720959 PGO720955:PGV720959 PQK720955:PQR720959 QAG720955:QAN720959 QKC720955:QKJ720959 QTY720955:QUF720959 RDU720955:REB720959 RNQ720955:RNX720959 RXM720955:RXT720959 SHI720955:SHP720959 SRE720955:SRL720959 TBA720955:TBH720959 TKW720955:TLD720959 TUS720955:TUZ720959 UEO720955:UEV720959 UOK720955:UOR720959 UYG720955:UYN720959 VIC720955:VIJ720959 VRY720955:VSF720959 WBU720955:WCB720959 WLQ720955:WLX720959 WVM720955:WVT720959 D786491:K786495 JA786491:JH786495 SW786491:TD786495 ACS786491:ACZ786495 AMO786491:AMV786495 AWK786491:AWR786495 BGG786491:BGN786495 BQC786491:BQJ786495 BZY786491:CAF786495 CJU786491:CKB786495 CTQ786491:CTX786495 DDM786491:DDT786495 DNI786491:DNP786495 DXE786491:DXL786495 EHA786491:EHH786495 EQW786491:ERD786495 FAS786491:FAZ786495 FKO786491:FKV786495 FUK786491:FUR786495 GEG786491:GEN786495 GOC786491:GOJ786495 GXY786491:GYF786495 HHU786491:HIB786495 HRQ786491:HRX786495 IBM786491:IBT786495 ILI786491:ILP786495 IVE786491:IVL786495 JFA786491:JFH786495 JOW786491:JPD786495 JYS786491:JYZ786495 KIO786491:KIV786495 KSK786491:KSR786495 LCG786491:LCN786495 LMC786491:LMJ786495 LVY786491:LWF786495 MFU786491:MGB786495 MPQ786491:MPX786495 MZM786491:MZT786495 NJI786491:NJP786495 NTE786491:NTL786495 ODA786491:ODH786495 OMW786491:OND786495 OWS786491:OWZ786495 PGO786491:PGV786495 PQK786491:PQR786495 QAG786491:QAN786495 QKC786491:QKJ786495 QTY786491:QUF786495 RDU786491:REB786495 RNQ786491:RNX786495 RXM786491:RXT786495 SHI786491:SHP786495 SRE786491:SRL786495 TBA786491:TBH786495 TKW786491:TLD786495 TUS786491:TUZ786495 UEO786491:UEV786495 UOK786491:UOR786495 UYG786491:UYN786495 VIC786491:VIJ786495 VRY786491:VSF786495 WBU786491:WCB786495 WLQ786491:WLX786495 WVM786491:WVT786495 D852027:K852031 JA852027:JH852031 SW852027:TD852031 ACS852027:ACZ852031 AMO852027:AMV852031 AWK852027:AWR852031 BGG852027:BGN852031 BQC852027:BQJ852031 BZY852027:CAF852031 CJU852027:CKB852031 CTQ852027:CTX852031 DDM852027:DDT852031 DNI852027:DNP852031 DXE852027:DXL852031 EHA852027:EHH852031 EQW852027:ERD852031 FAS852027:FAZ852031 FKO852027:FKV852031 FUK852027:FUR852031 GEG852027:GEN852031 GOC852027:GOJ852031 GXY852027:GYF852031 HHU852027:HIB852031 HRQ852027:HRX852031 IBM852027:IBT852031 ILI852027:ILP852031 IVE852027:IVL852031 JFA852027:JFH852031 JOW852027:JPD852031 JYS852027:JYZ852031 KIO852027:KIV852031 KSK852027:KSR852031 LCG852027:LCN852031 LMC852027:LMJ852031 LVY852027:LWF852031 MFU852027:MGB852031 MPQ852027:MPX852031 MZM852027:MZT852031 NJI852027:NJP852031 NTE852027:NTL852031 ODA852027:ODH852031 OMW852027:OND852031 OWS852027:OWZ852031 PGO852027:PGV852031 PQK852027:PQR852031 QAG852027:QAN852031 QKC852027:QKJ852031 QTY852027:QUF852031 RDU852027:REB852031 RNQ852027:RNX852031 RXM852027:RXT852031 SHI852027:SHP852031 SRE852027:SRL852031 TBA852027:TBH852031 TKW852027:TLD852031 TUS852027:TUZ852031 UEO852027:UEV852031 UOK852027:UOR852031 UYG852027:UYN852031 VIC852027:VIJ852031 VRY852027:VSF852031 WBU852027:WCB852031 WLQ852027:WLX852031 WVM852027:WVT852031 D917563:K917567 JA917563:JH917567 SW917563:TD917567 ACS917563:ACZ917567 AMO917563:AMV917567 AWK917563:AWR917567 BGG917563:BGN917567 BQC917563:BQJ917567 BZY917563:CAF917567 CJU917563:CKB917567 CTQ917563:CTX917567 DDM917563:DDT917567 DNI917563:DNP917567 DXE917563:DXL917567 EHA917563:EHH917567 EQW917563:ERD917567 FAS917563:FAZ917567 FKO917563:FKV917567 FUK917563:FUR917567 GEG917563:GEN917567 GOC917563:GOJ917567 GXY917563:GYF917567 HHU917563:HIB917567 HRQ917563:HRX917567 IBM917563:IBT917567 ILI917563:ILP917567 IVE917563:IVL917567 JFA917563:JFH917567 JOW917563:JPD917567 JYS917563:JYZ917567 KIO917563:KIV917567 KSK917563:KSR917567 LCG917563:LCN917567 LMC917563:LMJ917567 LVY917563:LWF917567 MFU917563:MGB917567 MPQ917563:MPX917567 MZM917563:MZT917567 NJI917563:NJP917567 NTE917563:NTL917567 ODA917563:ODH917567 OMW917563:OND917567 OWS917563:OWZ917567 PGO917563:PGV917567 PQK917563:PQR917567 QAG917563:QAN917567 QKC917563:QKJ917567 QTY917563:QUF917567 RDU917563:REB917567 RNQ917563:RNX917567 RXM917563:RXT917567 SHI917563:SHP917567 SRE917563:SRL917567 TBA917563:TBH917567 TKW917563:TLD917567 TUS917563:TUZ917567 UEO917563:UEV917567 UOK917563:UOR917567 UYG917563:UYN917567 VIC917563:VIJ917567 VRY917563:VSF917567 WBU917563:WCB917567 WLQ917563:WLX917567 WVM917563:WVT917567 D983099:K983103 JA983099:JH983103 SW983099:TD983103 ACS983099:ACZ983103 AMO983099:AMV983103 AWK983099:AWR983103 BGG983099:BGN983103 BQC983099:BQJ983103 BZY983099:CAF983103 CJU983099:CKB983103 CTQ983099:CTX983103 DDM983099:DDT983103 DNI983099:DNP983103 DXE983099:DXL983103 EHA983099:EHH983103 EQW983099:ERD983103 FAS983099:FAZ983103 FKO983099:FKV983103 FUK983099:FUR983103 GEG983099:GEN983103 GOC983099:GOJ983103 GXY983099:GYF983103 HHU983099:HIB983103 HRQ983099:HRX983103 IBM983099:IBT983103 ILI983099:ILP983103 IVE983099:IVL983103 JFA983099:JFH983103 JOW983099:JPD983103 JYS983099:JYZ983103 KIO983099:KIV983103 KSK983099:KSR983103 LCG983099:LCN983103 LMC983099:LMJ983103 LVY983099:LWF983103 MFU983099:MGB983103 MPQ983099:MPX983103 MZM983099:MZT983103 NJI983099:NJP983103 NTE983099:NTL983103 ODA983099:ODH983103 OMW983099:OND983103 OWS983099:OWZ983103 PGO983099:PGV983103 PQK983099:PQR983103 QAG983099:QAN983103 QKC983099:QKJ983103 QTY983099:QUF983103 RDU983099:REB983103 RNQ983099:RNX983103 RXM983099:RXT983103 SHI983099:SHP983103 SRE983099:SRL983103 TBA983099:TBH983103 TKW983099:TLD983103 TUS983099:TUZ983103 UEO983099:UEV983103 UOK983099:UOR983103 UYG983099:UYN983103 VIC983099:VIJ983103 VRY983099:VSF983103 WBU983099:WCB983103 WLQ983099:WLX983103 WVM983099:WVT983103 AF63:AH70 KC63:KD70 TY63:TZ70 ADU63:ADV70 ANQ63:ANR70 AXM63:AXN70 BHI63:BHJ70 BRE63:BRF70 CBA63:CBB70 CKW63:CKX70 CUS63:CUT70 DEO63:DEP70 DOK63:DOL70 DYG63:DYH70 EIC63:EID70 ERY63:ERZ70 FBU63:FBV70 FLQ63:FLR70 FVM63:FVN70 GFI63:GFJ70 GPE63:GPF70 GZA63:GZB70 HIW63:HIX70 HSS63:HST70 ICO63:ICP70 IMK63:IML70 IWG63:IWH70 JGC63:JGD70 JPY63:JPZ70 JZU63:JZV70 KJQ63:KJR70 KTM63:KTN70 LDI63:LDJ70 LNE63:LNF70 LXA63:LXB70 MGW63:MGX70 MQS63:MQT70 NAO63:NAP70 NKK63:NKL70 NUG63:NUH70 OEC63:OED70 ONY63:ONZ70 OXU63:OXV70 PHQ63:PHR70 PRM63:PRN70 QBI63:QBJ70 QLE63:QLF70 QVA63:QVB70 REW63:REX70 ROS63:ROT70 RYO63:RYP70 SIK63:SIL70 SSG63:SSH70 TCC63:TCD70 TLY63:TLZ70 TVU63:TVV70 UFQ63:UFR70 UPM63:UPN70 UZI63:UZJ70 VJE63:VJF70 VTA63:VTB70 WCW63:WCX70 WMS63:WMT70 WWO63:WWP70 AF65603:AH65610 KC65603:KD65610 TY65603:TZ65610 ADU65603:ADV65610 ANQ65603:ANR65610 AXM65603:AXN65610 BHI65603:BHJ65610 BRE65603:BRF65610 CBA65603:CBB65610 CKW65603:CKX65610 CUS65603:CUT65610 DEO65603:DEP65610 DOK65603:DOL65610 DYG65603:DYH65610 EIC65603:EID65610 ERY65603:ERZ65610 FBU65603:FBV65610 FLQ65603:FLR65610 FVM65603:FVN65610 GFI65603:GFJ65610 GPE65603:GPF65610 GZA65603:GZB65610 HIW65603:HIX65610 HSS65603:HST65610 ICO65603:ICP65610 IMK65603:IML65610 IWG65603:IWH65610 JGC65603:JGD65610 JPY65603:JPZ65610 JZU65603:JZV65610 KJQ65603:KJR65610 KTM65603:KTN65610 LDI65603:LDJ65610 LNE65603:LNF65610 LXA65603:LXB65610 MGW65603:MGX65610 MQS65603:MQT65610 NAO65603:NAP65610 NKK65603:NKL65610 NUG65603:NUH65610 OEC65603:OED65610 ONY65603:ONZ65610 OXU65603:OXV65610 PHQ65603:PHR65610 PRM65603:PRN65610 QBI65603:QBJ65610 QLE65603:QLF65610 QVA65603:QVB65610 REW65603:REX65610 ROS65603:ROT65610 RYO65603:RYP65610 SIK65603:SIL65610 SSG65603:SSH65610 TCC65603:TCD65610 TLY65603:TLZ65610 TVU65603:TVV65610 UFQ65603:UFR65610 UPM65603:UPN65610 UZI65603:UZJ65610 VJE65603:VJF65610 VTA65603:VTB65610 WCW65603:WCX65610 WMS65603:WMT65610 WWO65603:WWP65610 AF131139:AH131146 KC131139:KD131146 TY131139:TZ131146 ADU131139:ADV131146 ANQ131139:ANR131146 AXM131139:AXN131146 BHI131139:BHJ131146 BRE131139:BRF131146 CBA131139:CBB131146 CKW131139:CKX131146 CUS131139:CUT131146 DEO131139:DEP131146 DOK131139:DOL131146 DYG131139:DYH131146 EIC131139:EID131146 ERY131139:ERZ131146 FBU131139:FBV131146 FLQ131139:FLR131146 FVM131139:FVN131146 GFI131139:GFJ131146 GPE131139:GPF131146 GZA131139:GZB131146 HIW131139:HIX131146 HSS131139:HST131146 ICO131139:ICP131146 IMK131139:IML131146 IWG131139:IWH131146 JGC131139:JGD131146 JPY131139:JPZ131146 JZU131139:JZV131146 KJQ131139:KJR131146 KTM131139:KTN131146 LDI131139:LDJ131146 LNE131139:LNF131146 LXA131139:LXB131146 MGW131139:MGX131146 MQS131139:MQT131146 NAO131139:NAP131146 NKK131139:NKL131146 NUG131139:NUH131146 OEC131139:OED131146 ONY131139:ONZ131146 OXU131139:OXV131146 PHQ131139:PHR131146 PRM131139:PRN131146 QBI131139:QBJ131146 QLE131139:QLF131146 QVA131139:QVB131146 REW131139:REX131146 ROS131139:ROT131146 RYO131139:RYP131146 SIK131139:SIL131146 SSG131139:SSH131146 TCC131139:TCD131146 TLY131139:TLZ131146 TVU131139:TVV131146 UFQ131139:UFR131146 UPM131139:UPN131146 UZI131139:UZJ131146 VJE131139:VJF131146 VTA131139:VTB131146 WCW131139:WCX131146 WMS131139:WMT131146 WWO131139:WWP131146 AF196675:AH196682 KC196675:KD196682 TY196675:TZ196682 ADU196675:ADV196682 ANQ196675:ANR196682 AXM196675:AXN196682 BHI196675:BHJ196682 BRE196675:BRF196682 CBA196675:CBB196682 CKW196675:CKX196682 CUS196675:CUT196682 DEO196675:DEP196682 DOK196675:DOL196682 DYG196675:DYH196682 EIC196675:EID196682 ERY196675:ERZ196682 FBU196675:FBV196682 FLQ196675:FLR196682 FVM196675:FVN196682 GFI196675:GFJ196682 GPE196675:GPF196682 GZA196675:GZB196682 HIW196675:HIX196682 HSS196675:HST196682 ICO196675:ICP196682 IMK196675:IML196682 IWG196675:IWH196682 JGC196675:JGD196682 JPY196675:JPZ196682 JZU196675:JZV196682 KJQ196675:KJR196682 KTM196675:KTN196682 LDI196675:LDJ196682 LNE196675:LNF196682 LXA196675:LXB196682 MGW196675:MGX196682 MQS196675:MQT196682 NAO196675:NAP196682 NKK196675:NKL196682 NUG196675:NUH196682 OEC196675:OED196682 ONY196675:ONZ196682 OXU196675:OXV196682 PHQ196675:PHR196682 PRM196675:PRN196682 QBI196675:QBJ196682 QLE196675:QLF196682 QVA196675:QVB196682 REW196675:REX196682 ROS196675:ROT196682 RYO196675:RYP196682 SIK196675:SIL196682 SSG196675:SSH196682 TCC196675:TCD196682 TLY196675:TLZ196682 TVU196675:TVV196682 UFQ196675:UFR196682 UPM196675:UPN196682 UZI196675:UZJ196682 VJE196675:VJF196682 VTA196675:VTB196682 WCW196675:WCX196682 WMS196675:WMT196682 WWO196675:WWP196682 AF262211:AH262218 KC262211:KD262218 TY262211:TZ262218 ADU262211:ADV262218 ANQ262211:ANR262218 AXM262211:AXN262218 BHI262211:BHJ262218 BRE262211:BRF262218 CBA262211:CBB262218 CKW262211:CKX262218 CUS262211:CUT262218 DEO262211:DEP262218 DOK262211:DOL262218 DYG262211:DYH262218 EIC262211:EID262218 ERY262211:ERZ262218 FBU262211:FBV262218 FLQ262211:FLR262218 FVM262211:FVN262218 GFI262211:GFJ262218 GPE262211:GPF262218 GZA262211:GZB262218 HIW262211:HIX262218 HSS262211:HST262218 ICO262211:ICP262218 IMK262211:IML262218 IWG262211:IWH262218 JGC262211:JGD262218 JPY262211:JPZ262218 JZU262211:JZV262218 KJQ262211:KJR262218 KTM262211:KTN262218 LDI262211:LDJ262218 LNE262211:LNF262218 LXA262211:LXB262218 MGW262211:MGX262218 MQS262211:MQT262218 NAO262211:NAP262218 NKK262211:NKL262218 NUG262211:NUH262218 OEC262211:OED262218 ONY262211:ONZ262218 OXU262211:OXV262218 PHQ262211:PHR262218 PRM262211:PRN262218 QBI262211:QBJ262218 QLE262211:QLF262218 QVA262211:QVB262218 REW262211:REX262218 ROS262211:ROT262218 RYO262211:RYP262218 SIK262211:SIL262218 SSG262211:SSH262218 TCC262211:TCD262218 TLY262211:TLZ262218 TVU262211:TVV262218 UFQ262211:UFR262218 UPM262211:UPN262218 UZI262211:UZJ262218 VJE262211:VJF262218 VTA262211:VTB262218 WCW262211:WCX262218 WMS262211:WMT262218 WWO262211:WWP262218 AF327747:AH327754 KC327747:KD327754 TY327747:TZ327754 ADU327747:ADV327754 ANQ327747:ANR327754 AXM327747:AXN327754 BHI327747:BHJ327754 BRE327747:BRF327754 CBA327747:CBB327754 CKW327747:CKX327754 CUS327747:CUT327754 DEO327747:DEP327754 DOK327747:DOL327754 DYG327747:DYH327754 EIC327747:EID327754 ERY327747:ERZ327754 FBU327747:FBV327754 FLQ327747:FLR327754 FVM327747:FVN327754 GFI327747:GFJ327754 GPE327747:GPF327754 GZA327747:GZB327754 HIW327747:HIX327754 HSS327747:HST327754 ICO327747:ICP327754 IMK327747:IML327754 IWG327747:IWH327754 JGC327747:JGD327754 JPY327747:JPZ327754 JZU327747:JZV327754 KJQ327747:KJR327754 KTM327747:KTN327754 LDI327747:LDJ327754 LNE327747:LNF327754 LXA327747:LXB327754 MGW327747:MGX327754 MQS327747:MQT327754 NAO327747:NAP327754 NKK327747:NKL327754 NUG327747:NUH327754 OEC327747:OED327754 ONY327747:ONZ327754 OXU327747:OXV327754 PHQ327747:PHR327754 PRM327747:PRN327754 QBI327747:QBJ327754 QLE327747:QLF327754 QVA327747:QVB327754 REW327747:REX327754 ROS327747:ROT327754 RYO327747:RYP327754 SIK327747:SIL327754 SSG327747:SSH327754 TCC327747:TCD327754 TLY327747:TLZ327754 TVU327747:TVV327754 UFQ327747:UFR327754 UPM327747:UPN327754 UZI327747:UZJ327754 VJE327747:VJF327754 VTA327747:VTB327754 WCW327747:WCX327754 WMS327747:WMT327754 WWO327747:WWP327754 AF393283:AH393290 KC393283:KD393290 TY393283:TZ393290 ADU393283:ADV393290 ANQ393283:ANR393290 AXM393283:AXN393290 BHI393283:BHJ393290 BRE393283:BRF393290 CBA393283:CBB393290 CKW393283:CKX393290 CUS393283:CUT393290 DEO393283:DEP393290 DOK393283:DOL393290 DYG393283:DYH393290 EIC393283:EID393290 ERY393283:ERZ393290 FBU393283:FBV393290 FLQ393283:FLR393290 FVM393283:FVN393290 GFI393283:GFJ393290 GPE393283:GPF393290 GZA393283:GZB393290 HIW393283:HIX393290 HSS393283:HST393290 ICO393283:ICP393290 IMK393283:IML393290 IWG393283:IWH393290 JGC393283:JGD393290 JPY393283:JPZ393290 JZU393283:JZV393290 KJQ393283:KJR393290 KTM393283:KTN393290 LDI393283:LDJ393290 LNE393283:LNF393290 LXA393283:LXB393290 MGW393283:MGX393290 MQS393283:MQT393290 NAO393283:NAP393290 NKK393283:NKL393290 NUG393283:NUH393290 OEC393283:OED393290 ONY393283:ONZ393290 OXU393283:OXV393290 PHQ393283:PHR393290 PRM393283:PRN393290 QBI393283:QBJ393290 QLE393283:QLF393290 QVA393283:QVB393290 REW393283:REX393290 ROS393283:ROT393290 RYO393283:RYP393290 SIK393283:SIL393290 SSG393283:SSH393290 TCC393283:TCD393290 TLY393283:TLZ393290 TVU393283:TVV393290 UFQ393283:UFR393290 UPM393283:UPN393290 UZI393283:UZJ393290 VJE393283:VJF393290 VTA393283:VTB393290 WCW393283:WCX393290 WMS393283:WMT393290 WWO393283:WWP393290 AF458819:AH458826 KC458819:KD458826 TY458819:TZ458826 ADU458819:ADV458826 ANQ458819:ANR458826 AXM458819:AXN458826 BHI458819:BHJ458826 BRE458819:BRF458826 CBA458819:CBB458826 CKW458819:CKX458826 CUS458819:CUT458826 DEO458819:DEP458826 DOK458819:DOL458826 DYG458819:DYH458826 EIC458819:EID458826 ERY458819:ERZ458826 FBU458819:FBV458826 FLQ458819:FLR458826 FVM458819:FVN458826 GFI458819:GFJ458826 GPE458819:GPF458826 GZA458819:GZB458826 HIW458819:HIX458826 HSS458819:HST458826 ICO458819:ICP458826 IMK458819:IML458826 IWG458819:IWH458826 JGC458819:JGD458826 JPY458819:JPZ458826 JZU458819:JZV458826 KJQ458819:KJR458826 KTM458819:KTN458826 LDI458819:LDJ458826 LNE458819:LNF458826 LXA458819:LXB458826 MGW458819:MGX458826 MQS458819:MQT458826 NAO458819:NAP458826 NKK458819:NKL458826 NUG458819:NUH458826 OEC458819:OED458826 ONY458819:ONZ458826 OXU458819:OXV458826 PHQ458819:PHR458826 PRM458819:PRN458826 QBI458819:QBJ458826 QLE458819:QLF458826 QVA458819:QVB458826 REW458819:REX458826 ROS458819:ROT458826 RYO458819:RYP458826 SIK458819:SIL458826 SSG458819:SSH458826 TCC458819:TCD458826 TLY458819:TLZ458826 TVU458819:TVV458826 UFQ458819:UFR458826 UPM458819:UPN458826 UZI458819:UZJ458826 VJE458819:VJF458826 VTA458819:VTB458826 WCW458819:WCX458826 WMS458819:WMT458826 WWO458819:WWP458826 AF524355:AH524362 KC524355:KD524362 TY524355:TZ524362 ADU524355:ADV524362 ANQ524355:ANR524362 AXM524355:AXN524362 BHI524355:BHJ524362 BRE524355:BRF524362 CBA524355:CBB524362 CKW524355:CKX524362 CUS524355:CUT524362 DEO524355:DEP524362 DOK524355:DOL524362 DYG524355:DYH524362 EIC524355:EID524362 ERY524355:ERZ524362 FBU524355:FBV524362 FLQ524355:FLR524362 FVM524355:FVN524362 GFI524355:GFJ524362 GPE524355:GPF524362 GZA524355:GZB524362 HIW524355:HIX524362 HSS524355:HST524362 ICO524355:ICP524362 IMK524355:IML524362 IWG524355:IWH524362 JGC524355:JGD524362 JPY524355:JPZ524362 JZU524355:JZV524362 KJQ524355:KJR524362 KTM524355:KTN524362 LDI524355:LDJ524362 LNE524355:LNF524362 LXA524355:LXB524362 MGW524355:MGX524362 MQS524355:MQT524362 NAO524355:NAP524362 NKK524355:NKL524362 NUG524355:NUH524362 OEC524355:OED524362 ONY524355:ONZ524362 OXU524355:OXV524362 PHQ524355:PHR524362 PRM524355:PRN524362 QBI524355:QBJ524362 QLE524355:QLF524362 QVA524355:QVB524362 REW524355:REX524362 ROS524355:ROT524362 RYO524355:RYP524362 SIK524355:SIL524362 SSG524355:SSH524362 TCC524355:TCD524362 TLY524355:TLZ524362 TVU524355:TVV524362 UFQ524355:UFR524362 UPM524355:UPN524362 UZI524355:UZJ524362 VJE524355:VJF524362 VTA524355:VTB524362 WCW524355:WCX524362 WMS524355:WMT524362 WWO524355:WWP524362 AF589891:AH589898 KC589891:KD589898 TY589891:TZ589898 ADU589891:ADV589898 ANQ589891:ANR589898 AXM589891:AXN589898 BHI589891:BHJ589898 BRE589891:BRF589898 CBA589891:CBB589898 CKW589891:CKX589898 CUS589891:CUT589898 DEO589891:DEP589898 DOK589891:DOL589898 DYG589891:DYH589898 EIC589891:EID589898 ERY589891:ERZ589898 FBU589891:FBV589898 FLQ589891:FLR589898 FVM589891:FVN589898 GFI589891:GFJ589898 GPE589891:GPF589898 GZA589891:GZB589898 HIW589891:HIX589898 HSS589891:HST589898 ICO589891:ICP589898 IMK589891:IML589898 IWG589891:IWH589898 JGC589891:JGD589898 JPY589891:JPZ589898 JZU589891:JZV589898 KJQ589891:KJR589898 KTM589891:KTN589898 LDI589891:LDJ589898 LNE589891:LNF589898 LXA589891:LXB589898 MGW589891:MGX589898 MQS589891:MQT589898 NAO589891:NAP589898 NKK589891:NKL589898 NUG589891:NUH589898 OEC589891:OED589898 ONY589891:ONZ589898 OXU589891:OXV589898 PHQ589891:PHR589898 PRM589891:PRN589898 QBI589891:QBJ589898 QLE589891:QLF589898 QVA589891:QVB589898 REW589891:REX589898 ROS589891:ROT589898 RYO589891:RYP589898 SIK589891:SIL589898 SSG589891:SSH589898 TCC589891:TCD589898 TLY589891:TLZ589898 TVU589891:TVV589898 UFQ589891:UFR589898 UPM589891:UPN589898 UZI589891:UZJ589898 VJE589891:VJF589898 VTA589891:VTB589898 WCW589891:WCX589898 WMS589891:WMT589898 WWO589891:WWP589898 AF655427:AH655434 KC655427:KD655434 TY655427:TZ655434 ADU655427:ADV655434 ANQ655427:ANR655434 AXM655427:AXN655434 BHI655427:BHJ655434 BRE655427:BRF655434 CBA655427:CBB655434 CKW655427:CKX655434 CUS655427:CUT655434 DEO655427:DEP655434 DOK655427:DOL655434 DYG655427:DYH655434 EIC655427:EID655434 ERY655427:ERZ655434 FBU655427:FBV655434 FLQ655427:FLR655434 FVM655427:FVN655434 GFI655427:GFJ655434 GPE655427:GPF655434 GZA655427:GZB655434 HIW655427:HIX655434 HSS655427:HST655434 ICO655427:ICP655434 IMK655427:IML655434 IWG655427:IWH655434 JGC655427:JGD655434 JPY655427:JPZ655434 JZU655427:JZV655434 KJQ655427:KJR655434 KTM655427:KTN655434 LDI655427:LDJ655434 LNE655427:LNF655434 LXA655427:LXB655434 MGW655427:MGX655434 MQS655427:MQT655434 NAO655427:NAP655434 NKK655427:NKL655434 NUG655427:NUH655434 OEC655427:OED655434 ONY655427:ONZ655434 OXU655427:OXV655434 PHQ655427:PHR655434 PRM655427:PRN655434 QBI655427:QBJ655434 QLE655427:QLF655434 QVA655427:QVB655434 REW655427:REX655434 ROS655427:ROT655434 RYO655427:RYP655434 SIK655427:SIL655434 SSG655427:SSH655434 TCC655427:TCD655434 TLY655427:TLZ655434 TVU655427:TVV655434 UFQ655427:UFR655434 UPM655427:UPN655434 UZI655427:UZJ655434 VJE655427:VJF655434 VTA655427:VTB655434 WCW655427:WCX655434 WMS655427:WMT655434 WWO655427:WWP655434 AF720963:AH720970 KC720963:KD720970 TY720963:TZ720970 ADU720963:ADV720970 ANQ720963:ANR720970 AXM720963:AXN720970 BHI720963:BHJ720970 BRE720963:BRF720970 CBA720963:CBB720970 CKW720963:CKX720970 CUS720963:CUT720970 DEO720963:DEP720970 DOK720963:DOL720970 DYG720963:DYH720970 EIC720963:EID720970 ERY720963:ERZ720970 FBU720963:FBV720970 FLQ720963:FLR720970 FVM720963:FVN720970 GFI720963:GFJ720970 GPE720963:GPF720970 GZA720963:GZB720970 HIW720963:HIX720970 HSS720963:HST720970 ICO720963:ICP720970 IMK720963:IML720970 IWG720963:IWH720970 JGC720963:JGD720970 JPY720963:JPZ720970 JZU720963:JZV720970 KJQ720963:KJR720970 KTM720963:KTN720970 LDI720963:LDJ720970 LNE720963:LNF720970 LXA720963:LXB720970 MGW720963:MGX720970 MQS720963:MQT720970 NAO720963:NAP720970 NKK720963:NKL720970 NUG720963:NUH720970 OEC720963:OED720970 ONY720963:ONZ720970 OXU720963:OXV720970 PHQ720963:PHR720970 PRM720963:PRN720970 QBI720963:QBJ720970 QLE720963:QLF720970 QVA720963:QVB720970 REW720963:REX720970 ROS720963:ROT720970 RYO720963:RYP720970 SIK720963:SIL720970 SSG720963:SSH720970 TCC720963:TCD720970 TLY720963:TLZ720970 TVU720963:TVV720970 UFQ720963:UFR720970 UPM720963:UPN720970 UZI720963:UZJ720970 VJE720963:VJF720970 VTA720963:VTB720970 WCW720963:WCX720970 WMS720963:WMT720970 WWO720963:WWP720970 AF786499:AH786506 KC786499:KD786506 TY786499:TZ786506 ADU786499:ADV786506 ANQ786499:ANR786506 AXM786499:AXN786506 BHI786499:BHJ786506 BRE786499:BRF786506 CBA786499:CBB786506 CKW786499:CKX786506 CUS786499:CUT786506 DEO786499:DEP786506 DOK786499:DOL786506 DYG786499:DYH786506 EIC786499:EID786506 ERY786499:ERZ786506 FBU786499:FBV786506 FLQ786499:FLR786506 FVM786499:FVN786506 GFI786499:GFJ786506 GPE786499:GPF786506 GZA786499:GZB786506 HIW786499:HIX786506 HSS786499:HST786506 ICO786499:ICP786506 IMK786499:IML786506 IWG786499:IWH786506 JGC786499:JGD786506 JPY786499:JPZ786506 JZU786499:JZV786506 KJQ786499:KJR786506 KTM786499:KTN786506 LDI786499:LDJ786506 LNE786499:LNF786506 LXA786499:LXB786506 MGW786499:MGX786506 MQS786499:MQT786506 NAO786499:NAP786506 NKK786499:NKL786506 NUG786499:NUH786506 OEC786499:OED786506 ONY786499:ONZ786506 OXU786499:OXV786506 PHQ786499:PHR786506 PRM786499:PRN786506 QBI786499:QBJ786506 QLE786499:QLF786506 QVA786499:QVB786506 REW786499:REX786506 ROS786499:ROT786506 RYO786499:RYP786506 SIK786499:SIL786506 SSG786499:SSH786506 TCC786499:TCD786506 TLY786499:TLZ786506 TVU786499:TVV786506 UFQ786499:UFR786506 UPM786499:UPN786506 UZI786499:UZJ786506 VJE786499:VJF786506 VTA786499:VTB786506 WCW786499:WCX786506 WMS786499:WMT786506 WWO786499:WWP786506 AF852035:AH852042 KC852035:KD852042 TY852035:TZ852042 ADU852035:ADV852042 ANQ852035:ANR852042 AXM852035:AXN852042 BHI852035:BHJ852042 BRE852035:BRF852042 CBA852035:CBB852042 CKW852035:CKX852042 CUS852035:CUT852042 DEO852035:DEP852042 DOK852035:DOL852042 DYG852035:DYH852042 EIC852035:EID852042 ERY852035:ERZ852042 FBU852035:FBV852042 FLQ852035:FLR852042 FVM852035:FVN852042 GFI852035:GFJ852042 GPE852035:GPF852042 GZA852035:GZB852042 HIW852035:HIX852042 HSS852035:HST852042 ICO852035:ICP852042 IMK852035:IML852042 IWG852035:IWH852042 JGC852035:JGD852042 JPY852035:JPZ852042 JZU852035:JZV852042 KJQ852035:KJR852042 KTM852035:KTN852042 LDI852035:LDJ852042 LNE852035:LNF852042 LXA852035:LXB852042 MGW852035:MGX852042 MQS852035:MQT852042 NAO852035:NAP852042 NKK852035:NKL852042 NUG852035:NUH852042 OEC852035:OED852042 ONY852035:ONZ852042 OXU852035:OXV852042 PHQ852035:PHR852042 PRM852035:PRN852042 QBI852035:QBJ852042 QLE852035:QLF852042 QVA852035:QVB852042 REW852035:REX852042 ROS852035:ROT852042 RYO852035:RYP852042 SIK852035:SIL852042 SSG852035:SSH852042 TCC852035:TCD852042 TLY852035:TLZ852042 TVU852035:TVV852042 UFQ852035:UFR852042 UPM852035:UPN852042 UZI852035:UZJ852042 VJE852035:VJF852042 VTA852035:VTB852042 WCW852035:WCX852042 WMS852035:WMT852042 WWO852035:WWP852042 AF917571:AH917578 KC917571:KD917578 TY917571:TZ917578 ADU917571:ADV917578 ANQ917571:ANR917578 AXM917571:AXN917578 BHI917571:BHJ917578 BRE917571:BRF917578 CBA917571:CBB917578 CKW917571:CKX917578 CUS917571:CUT917578 DEO917571:DEP917578 DOK917571:DOL917578 DYG917571:DYH917578 EIC917571:EID917578 ERY917571:ERZ917578 FBU917571:FBV917578 FLQ917571:FLR917578 FVM917571:FVN917578 GFI917571:GFJ917578 GPE917571:GPF917578 GZA917571:GZB917578 HIW917571:HIX917578 HSS917571:HST917578 ICO917571:ICP917578 IMK917571:IML917578 IWG917571:IWH917578 JGC917571:JGD917578 JPY917571:JPZ917578 JZU917571:JZV917578 KJQ917571:KJR917578 KTM917571:KTN917578 LDI917571:LDJ917578 LNE917571:LNF917578 LXA917571:LXB917578 MGW917571:MGX917578 MQS917571:MQT917578 NAO917571:NAP917578 NKK917571:NKL917578 NUG917571:NUH917578 OEC917571:OED917578 ONY917571:ONZ917578 OXU917571:OXV917578 PHQ917571:PHR917578 PRM917571:PRN917578 QBI917571:QBJ917578 QLE917571:QLF917578 QVA917571:QVB917578 REW917571:REX917578 ROS917571:ROT917578 RYO917571:RYP917578 SIK917571:SIL917578 SSG917571:SSH917578 TCC917571:TCD917578 TLY917571:TLZ917578 TVU917571:TVV917578 UFQ917571:UFR917578 UPM917571:UPN917578 UZI917571:UZJ917578 VJE917571:VJF917578 VTA917571:VTB917578 WCW917571:WCX917578 WMS917571:WMT917578 WWO917571:WWP917578 AF983107:AH983114 KC983107:KD983114 TY983107:TZ983114 ADU983107:ADV983114 ANQ983107:ANR983114 AXM983107:AXN983114 BHI983107:BHJ983114 BRE983107:BRF983114 CBA983107:CBB983114 CKW983107:CKX983114 CUS983107:CUT983114 DEO983107:DEP983114 DOK983107:DOL983114 DYG983107:DYH983114 EIC983107:EID983114 ERY983107:ERZ983114 FBU983107:FBV983114 FLQ983107:FLR983114 FVM983107:FVN983114 GFI983107:GFJ983114 GPE983107:GPF983114 GZA983107:GZB983114 HIW983107:HIX983114 HSS983107:HST983114 ICO983107:ICP983114 IMK983107:IML983114 IWG983107:IWH983114 JGC983107:JGD983114 JPY983107:JPZ983114 JZU983107:JZV983114 KJQ983107:KJR983114 KTM983107:KTN983114 LDI983107:LDJ983114 LNE983107:LNF983114 LXA983107:LXB983114 MGW983107:MGX983114 MQS983107:MQT983114 NAO983107:NAP983114 NKK983107:NKL983114 NUG983107:NUH983114 OEC983107:OED983114 ONY983107:ONZ983114 OXU983107:OXV983114 PHQ983107:PHR983114 PRM983107:PRN983114 QBI983107:QBJ983114 QLE983107:QLF983114 QVA983107:QVB983114 REW983107:REX983114 ROS983107:ROT983114 RYO983107:RYP983114 SIK983107:SIL983114 SSG983107:SSH983114 TCC983107:TCD983114 TLY983107:TLZ983114 TVU983107:TVV983114 UFQ983107:UFR983114 UPM983107:UPN983114 UZI983107:UZJ983114 VJE983107:VJF983114 VTA983107:VTB983114 WCW983107:WCX983114 WMS983107:WMT983114 WWO983107:WWP983114 AI63:AJ66 KE63:KF66 UA63:UB66 ADW63:ADX66 ANS63:ANT66 AXO63:AXP66 BHK63:BHL66 BRG63:BRH66 CBC63:CBD66 CKY63:CKZ66 CUU63:CUV66 DEQ63:DER66 DOM63:DON66 DYI63:DYJ66 EIE63:EIF66 ESA63:ESB66 FBW63:FBX66 FLS63:FLT66 FVO63:FVP66 GFK63:GFL66 GPG63:GPH66 GZC63:GZD66 HIY63:HIZ66 HSU63:HSV66 ICQ63:ICR66 IMM63:IMN66 IWI63:IWJ66 JGE63:JGF66 JQA63:JQB66 JZW63:JZX66 KJS63:KJT66 KTO63:KTP66 LDK63:LDL66 LNG63:LNH66 LXC63:LXD66 MGY63:MGZ66 MQU63:MQV66 NAQ63:NAR66 NKM63:NKN66 NUI63:NUJ66 OEE63:OEF66 OOA63:OOB66 OXW63:OXX66 PHS63:PHT66 PRO63:PRP66 QBK63:QBL66 QLG63:QLH66 QVC63:QVD66 REY63:REZ66 ROU63:ROV66 RYQ63:RYR66 SIM63:SIN66 SSI63:SSJ66 TCE63:TCF66 TMA63:TMB66 TVW63:TVX66 UFS63:UFT66 UPO63:UPP66 UZK63:UZL66 VJG63:VJH66 VTC63:VTD66 WCY63:WCZ66 WMU63:WMV66 WWQ63:WWR66 AI65603:AJ65606 KE65603:KF65606 UA65603:UB65606 ADW65603:ADX65606 ANS65603:ANT65606 AXO65603:AXP65606 BHK65603:BHL65606 BRG65603:BRH65606 CBC65603:CBD65606 CKY65603:CKZ65606 CUU65603:CUV65606 DEQ65603:DER65606 DOM65603:DON65606 DYI65603:DYJ65606 EIE65603:EIF65606 ESA65603:ESB65606 FBW65603:FBX65606 FLS65603:FLT65606 FVO65603:FVP65606 GFK65603:GFL65606 GPG65603:GPH65606 GZC65603:GZD65606 HIY65603:HIZ65606 HSU65603:HSV65606 ICQ65603:ICR65606 IMM65603:IMN65606 IWI65603:IWJ65606 JGE65603:JGF65606 JQA65603:JQB65606 JZW65603:JZX65606 KJS65603:KJT65606 KTO65603:KTP65606 LDK65603:LDL65606 LNG65603:LNH65606 LXC65603:LXD65606 MGY65603:MGZ65606 MQU65603:MQV65606 NAQ65603:NAR65606 NKM65603:NKN65606 NUI65603:NUJ65606 OEE65603:OEF65606 OOA65603:OOB65606 OXW65603:OXX65606 PHS65603:PHT65606 PRO65603:PRP65606 QBK65603:QBL65606 QLG65603:QLH65606 QVC65603:QVD65606 REY65603:REZ65606 ROU65603:ROV65606 RYQ65603:RYR65606 SIM65603:SIN65606 SSI65603:SSJ65606 TCE65603:TCF65606 TMA65603:TMB65606 TVW65603:TVX65606 UFS65603:UFT65606 UPO65603:UPP65606 UZK65603:UZL65606 VJG65603:VJH65606 VTC65603:VTD65606 WCY65603:WCZ65606 WMU65603:WMV65606 WWQ65603:WWR65606 AI131139:AJ131142 KE131139:KF131142 UA131139:UB131142 ADW131139:ADX131142 ANS131139:ANT131142 AXO131139:AXP131142 BHK131139:BHL131142 BRG131139:BRH131142 CBC131139:CBD131142 CKY131139:CKZ131142 CUU131139:CUV131142 DEQ131139:DER131142 DOM131139:DON131142 DYI131139:DYJ131142 EIE131139:EIF131142 ESA131139:ESB131142 FBW131139:FBX131142 FLS131139:FLT131142 FVO131139:FVP131142 GFK131139:GFL131142 GPG131139:GPH131142 GZC131139:GZD131142 HIY131139:HIZ131142 HSU131139:HSV131142 ICQ131139:ICR131142 IMM131139:IMN131142 IWI131139:IWJ131142 JGE131139:JGF131142 JQA131139:JQB131142 JZW131139:JZX131142 KJS131139:KJT131142 KTO131139:KTP131142 LDK131139:LDL131142 LNG131139:LNH131142 LXC131139:LXD131142 MGY131139:MGZ131142 MQU131139:MQV131142 NAQ131139:NAR131142 NKM131139:NKN131142 NUI131139:NUJ131142 OEE131139:OEF131142 OOA131139:OOB131142 OXW131139:OXX131142 PHS131139:PHT131142 PRO131139:PRP131142 QBK131139:QBL131142 QLG131139:QLH131142 QVC131139:QVD131142 REY131139:REZ131142 ROU131139:ROV131142 RYQ131139:RYR131142 SIM131139:SIN131142 SSI131139:SSJ131142 TCE131139:TCF131142 TMA131139:TMB131142 TVW131139:TVX131142 UFS131139:UFT131142 UPO131139:UPP131142 UZK131139:UZL131142 VJG131139:VJH131142 VTC131139:VTD131142 WCY131139:WCZ131142 WMU131139:WMV131142 WWQ131139:WWR131142 AI196675:AJ196678 KE196675:KF196678 UA196675:UB196678 ADW196675:ADX196678 ANS196675:ANT196678 AXO196675:AXP196678 BHK196675:BHL196678 BRG196675:BRH196678 CBC196675:CBD196678 CKY196675:CKZ196678 CUU196675:CUV196678 DEQ196675:DER196678 DOM196675:DON196678 DYI196675:DYJ196678 EIE196675:EIF196678 ESA196675:ESB196678 FBW196675:FBX196678 FLS196675:FLT196678 FVO196675:FVP196678 GFK196675:GFL196678 GPG196675:GPH196678 GZC196675:GZD196678 HIY196675:HIZ196678 HSU196675:HSV196678 ICQ196675:ICR196678 IMM196675:IMN196678 IWI196675:IWJ196678 JGE196675:JGF196678 JQA196675:JQB196678 JZW196675:JZX196678 KJS196675:KJT196678 KTO196675:KTP196678 LDK196675:LDL196678 LNG196675:LNH196678 LXC196675:LXD196678 MGY196675:MGZ196678 MQU196675:MQV196678 NAQ196675:NAR196678 NKM196675:NKN196678 NUI196675:NUJ196678 OEE196675:OEF196678 OOA196675:OOB196678 OXW196675:OXX196678 PHS196675:PHT196678 PRO196675:PRP196678 QBK196675:QBL196678 QLG196675:QLH196678 QVC196675:QVD196678 REY196675:REZ196678 ROU196675:ROV196678 RYQ196675:RYR196678 SIM196675:SIN196678 SSI196675:SSJ196678 TCE196675:TCF196678 TMA196675:TMB196678 TVW196675:TVX196678 UFS196675:UFT196678 UPO196675:UPP196678 UZK196675:UZL196678 VJG196675:VJH196678 VTC196675:VTD196678 WCY196675:WCZ196678 WMU196675:WMV196678 WWQ196675:WWR196678 AI262211:AJ262214 KE262211:KF262214 UA262211:UB262214 ADW262211:ADX262214 ANS262211:ANT262214 AXO262211:AXP262214 BHK262211:BHL262214 BRG262211:BRH262214 CBC262211:CBD262214 CKY262211:CKZ262214 CUU262211:CUV262214 DEQ262211:DER262214 DOM262211:DON262214 DYI262211:DYJ262214 EIE262211:EIF262214 ESA262211:ESB262214 FBW262211:FBX262214 FLS262211:FLT262214 FVO262211:FVP262214 GFK262211:GFL262214 GPG262211:GPH262214 GZC262211:GZD262214 HIY262211:HIZ262214 HSU262211:HSV262214 ICQ262211:ICR262214 IMM262211:IMN262214 IWI262211:IWJ262214 JGE262211:JGF262214 JQA262211:JQB262214 JZW262211:JZX262214 KJS262211:KJT262214 KTO262211:KTP262214 LDK262211:LDL262214 LNG262211:LNH262214 LXC262211:LXD262214 MGY262211:MGZ262214 MQU262211:MQV262214 NAQ262211:NAR262214 NKM262211:NKN262214 NUI262211:NUJ262214 OEE262211:OEF262214 OOA262211:OOB262214 OXW262211:OXX262214 PHS262211:PHT262214 PRO262211:PRP262214 QBK262211:QBL262214 QLG262211:QLH262214 QVC262211:QVD262214 REY262211:REZ262214 ROU262211:ROV262214 RYQ262211:RYR262214 SIM262211:SIN262214 SSI262211:SSJ262214 TCE262211:TCF262214 TMA262211:TMB262214 TVW262211:TVX262214 UFS262211:UFT262214 UPO262211:UPP262214 UZK262211:UZL262214 VJG262211:VJH262214 VTC262211:VTD262214 WCY262211:WCZ262214 WMU262211:WMV262214 WWQ262211:WWR262214 AI327747:AJ327750 KE327747:KF327750 UA327747:UB327750 ADW327747:ADX327750 ANS327747:ANT327750 AXO327747:AXP327750 BHK327747:BHL327750 BRG327747:BRH327750 CBC327747:CBD327750 CKY327747:CKZ327750 CUU327747:CUV327750 DEQ327747:DER327750 DOM327747:DON327750 DYI327747:DYJ327750 EIE327747:EIF327750 ESA327747:ESB327750 FBW327747:FBX327750 FLS327747:FLT327750 FVO327747:FVP327750 GFK327747:GFL327750 GPG327747:GPH327750 GZC327747:GZD327750 HIY327747:HIZ327750 HSU327747:HSV327750 ICQ327747:ICR327750 IMM327747:IMN327750 IWI327747:IWJ327750 JGE327747:JGF327750 JQA327747:JQB327750 JZW327747:JZX327750 KJS327747:KJT327750 KTO327747:KTP327750 LDK327747:LDL327750 LNG327747:LNH327750 LXC327747:LXD327750 MGY327747:MGZ327750 MQU327747:MQV327750 NAQ327747:NAR327750 NKM327747:NKN327750 NUI327747:NUJ327750 OEE327747:OEF327750 OOA327747:OOB327750 OXW327747:OXX327750 PHS327747:PHT327750 PRO327747:PRP327750 QBK327747:QBL327750 QLG327747:QLH327750 QVC327747:QVD327750 REY327747:REZ327750 ROU327747:ROV327750 RYQ327747:RYR327750 SIM327747:SIN327750 SSI327747:SSJ327750 TCE327747:TCF327750 TMA327747:TMB327750 TVW327747:TVX327750 UFS327747:UFT327750 UPO327747:UPP327750 UZK327747:UZL327750 VJG327747:VJH327750 VTC327747:VTD327750 WCY327747:WCZ327750 WMU327747:WMV327750 WWQ327747:WWR327750 AI393283:AJ393286 KE393283:KF393286 UA393283:UB393286 ADW393283:ADX393286 ANS393283:ANT393286 AXO393283:AXP393286 BHK393283:BHL393286 BRG393283:BRH393286 CBC393283:CBD393286 CKY393283:CKZ393286 CUU393283:CUV393286 DEQ393283:DER393286 DOM393283:DON393286 DYI393283:DYJ393286 EIE393283:EIF393286 ESA393283:ESB393286 FBW393283:FBX393286 FLS393283:FLT393286 FVO393283:FVP393286 GFK393283:GFL393286 GPG393283:GPH393286 GZC393283:GZD393286 HIY393283:HIZ393286 HSU393283:HSV393286 ICQ393283:ICR393286 IMM393283:IMN393286 IWI393283:IWJ393286 JGE393283:JGF393286 JQA393283:JQB393286 JZW393283:JZX393286 KJS393283:KJT393286 KTO393283:KTP393286 LDK393283:LDL393286 LNG393283:LNH393286 LXC393283:LXD393286 MGY393283:MGZ393286 MQU393283:MQV393286 NAQ393283:NAR393286 NKM393283:NKN393286 NUI393283:NUJ393286 OEE393283:OEF393286 OOA393283:OOB393286 OXW393283:OXX393286 PHS393283:PHT393286 PRO393283:PRP393286 QBK393283:QBL393286 QLG393283:QLH393286 QVC393283:QVD393286 REY393283:REZ393286 ROU393283:ROV393286 RYQ393283:RYR393286 SIM393283:SIN393286 SSI393283:SSJ393286 TCE393283:TCF393286 TMA393283:TMB393286 TVW393283:TVX393286 UFS393283:UFT393286 UPO393283:UPP393286 UZK393283:UZL393286 VJG393283:VJH393286 VTC393283:VTD393286 WCY393283:WCZ393286 WMU393283:WMV393286 WWQ393283:WWR393286 AI458819:AJ458822 KE458819:KF458822 UA458819:UB458822 ADW458819:ADX458822 ANS458819:ANT458822 AXO458819:AXP458822 BHK458819:BHL458822 BRG458819:BRH458822 CBC458819:CBD458822 CKY458819:CKZ458822 CUU458819:CUV458822 DEQ458819:DER458822 DOM458819:DON458822 DYI458819:DYJ458822 EIE458819:EIF458822 ESA458819:ESB458822 FBW458819:FBX458822 FLS458819:FLT458822 FVO458819:FVP458822 GFK458819:GFL458822 GPG458819:GPH458822 GZC458819:GZD458822 HIY458819:HIZ458822 HSU458819:HSV458822 ICQ458819:ICR458822 IMM458819:IMN458822 IWI458819:IWJ458822 JGE458819:JGF458822 JQA458819:JQB458822 JZW458819:JZX458822 KJS458819:KJT458822 KTO458819:KTP458822 LDK458819:LDL458822 LNG458819:LNH458822 LXC458819:LXD458822 MGY458819:MGZ458822 MQU458819:MQV458822 NAQ458819:NAR458822 NKM458819:NKN458822 NUI458819:NUJ458822 OEE458819:OEF458822 OOA458819:OOB458822 OXW458819:OXX458822 PHS458819:PHT458822 PRO458819:PRP458822 QBK458819:QBL458822 QLG458819:QLH458822 QVC458819:QVD458822 REY458819:REZ458822 ROU458819:ROV458822 RYQ458819:RYR458822 SIM458819:SIN458822 SSI458819:SSJ458822 TCE458819:TCF458822 TMA458819:TMB458822 TVW458819:TVX458822 UFS458819:UFT458822 UPO458819:UPP458822 UZK458819:UZL458822 VJG458819:VJH458822 VTC458819:VTD458822 WCY458819:WCZ458822 WMU458819:WMV458822 WWQ458819:WWR458822 AI524355:AJ524358 KE524355:KF524358 UA524355:UB524358 ADW524355:ADX524358 ANS524355:ANT524358 AXO524355:AXP524358 BHK524355:BHL524358 BRG524355:BRH524358 CBC524355:CBD524358 CKY524355:CKZ524358 CUU524355:CUV524358 DEQ524355:DER524358 DOM524355:DON524358 DYI524355:DYJ524358 EIE524355:EIF524358 ESA524355:ESB524358 FBW524355:FBX524358 FLS524355:FLT524358 FVO524355:FVP524358 GFK524355:GFL524358 GPG524355:GPH524358 GZC524355:GZD524358 HIY524355:HIZ524358 HSU524355:HSV524358 ICQ524355:ICR524358 IMM524355:IMN524358 IWI524355:IWJ524358 JGE524355:JGF524358 JQA524355:JQB524358 JZW524355:JZX524358 KJS524355:KJT524358 KTO524355:KTP524358 LDK524355:LDL524358 LNG524355:LNH524358 LXC524355:LXD524358 MGY524355:MGZ524358 MQU524355:MQV524358 NAQ524355:NAR524358 NKM524355:NKN524358 NUI524355:NUJ524358 OEE524355:OEF524358 OOA524355:OOB524358 OXW524355:OXX524358 PHS524355:PHT524358 PRO524355:PRP524358 QBK524355:QBL524358 QLG524355:QLH524358 QVC524355:QVD524358 REY524355:REZ524358 ROU524355:ROV524358 RYQ524355:RYR524358 SIM524355:SIN524358 SSI524355:SSJ524358 TCE524355:TCF524358 TMA524355:TMB524358 TVW524355:TVX524358 UFS524355:UFT524358 UPO524355:UPP524358 UZK524355:UZL524358 VJG524355:VJH524358 VTC524355:VTD524358 WCY524355:WCZ524358 WMU524355:WMV524358 WWQ524355:WWR524358 AI589891:AJ589894 KE589891:KF589894 UA589891:UB589894 ADW589891:ADX589894 ANS589891:ANT589894 AXO589891:AXP589894 BHK589891:BHL589894 BRG589891:BRH589894 CBC589891:CBD589894 CKY589891:CKZ589894 CUU589891:CUV589894 DEQ589891:DER589894 DOM589891:DON589894 DYI589891:DYJ589894 EIE589891:EIF589894 ESA589891:ESB589894 FBW589891:FBX589894 FLS589891:FLT589894 FVO589891:FVP589894 GFK589891:GFL589894 GPG589891:GPH589894 GZC589891:GZD589894 HIY589891:HIZ589894 HSU589891:HSV589894 ICQ589891:ICR589894 IMM589891:IMN589894 IWI589891:IWJ589894 JGE589891:JGF589894 JQA589891:JQB589894 JZW589891:JZX589894 KJS589891:KJT589894 KTO589891:KTP589894 LDK589891:LDL589894 LNG589891:LNH589894 LXC589891:LXD589894 MGY589891:MGZ589894 MQU589891:MQV589894 NAQ589891:NAR589894 NKM589891:NKN589894 NUI589891:NUJ589894 OEE589891:OEF589894 OOA589891:OOB589894 OXW589891:OXX589894 PHS589891:PHT589894 PRO589891:PRP589894 QBK589891:QBL589894 QLG589891:QLH589894 QVC589891:QVD589894 REY589891:REZ589894 ROU589891:ROV589894 RYQ589891:RYR589894 SIM589891:SIN589894 SSI589891:SSJ589894 TCE589891:TCF589894 TMA589891:TMB589894 TVW589891:TVX589894 UFS589891:UFT589894 UPO589891:UPP589894 UZK589891:UZL589894 VJG589891:VJH589894 VTC589891:VTD589894 WCY589891:WCZ589894 WMU589891:WMV589894 WWQ589891:WWR589894 AI655427:AJ655430 KE655427:KF655430 UA655427:UB655430 ADW655427:ADX655430 ANS655427:ANT655430 AXO655427:AXP655430 BHK655427:BHL655430 BRG655427:BRH655430 CBC655427:CBD655430 CKY655427:CKZ655430 CUU655427:CUV655430 DEQ655427:DER655430 DOM655427:DON655430 DYI655427:DYJ655430 EIE655427:EIF655430 ESA655427:ESB655430 FBW655427:FBX655430 FLS655427:FLT655430 FVO655427:FVP655430 GFK655427:GFL655430 GPG655427:GPH655430 GZC655427:GZD655430 HIY655427:HIZ655430 HSU655427:HSV655430 ICQ655427:ICR655430 IMM655427:IMN655430 IWI655427:IWJ655430 JGE655427:JGF655430 JQA655427:JQB655430 JZW655427:JZX655430 KJS655427:KJT655430 KTO655427:KTP655430 LDK655427:LDL655430 LNG655427:LNH655430 LXC655427:LXD655430 MGY655427:MGZ655430 MQU655427:MQV655430 NAQ655427:NAR655430 NKM655427:NKN655430 NUI655427:NUJ655430 OEE655427:OEF655430 OOA655427:OOB655430 OXW655427:OXX655430 PHS655427:PHT655430 PRO655427:PRP655430 QBK655427:QBL655430 QLG655427:QLH655430 QVC655427:QVD655430 REY655427:REZ655430 ROU655427:ROV655430 RYQ655427:RYR655430 SIM655427:SIN655430 SSI655427:SSJ655430 TCE655427:TCF655430 TMA655427:TMB655430 TVW655427:TVX655430 UFS655427:UFT655430 UPO655427:UPP655430 UZK655427:UZL655430 VJG655427:VJH655430 VTC655427:VTD655430 WCY655427:WCZ655430 WMU655427:WMV655430 WWQ655427:WWR655430 AI720963:AJ720966 KE720963:KF720966 UA720963:UB720966 ADW720963:ADX720966 ANS720963:ANT720966 AXO720963:AXP720966 BHK720963:BHL720966 BRG720963:BRH720966 CBC720963:CBD720966 CKY720963:CKZ720966 CUU720963:CUV720966 DEQ720963:DER720966 DOM720963:DON720966 DYI720963:DYJ720966 EIE720963:EIF720966 ESA720963:ESB720966 FBW720963:FBX720966 FLS720963:FLT720966 FVO720963:FVP720966 GFK720963:GFL720966 GPG720963:GPH720966 GZC720963:GZD720966 HIY720963:HIZ720966 HSU720963:HSV720966 ICQ720963:ICR720966 IMM720963:IMN720966 IWI720963:IWJ720966 JGE720963:JGF720966 JQA720963:JQB720966 JZW720963:JZX720966 KJS720963:KJT720966 KTO720963:KTP720966 LDK720963:LDL720966 LNG720963:LNH720966 LXC720963:LXD720966 MGY720963:MGZ720966 MQU720963:MQV720966 NAQ720963:NAR720966 NKM720963:NKN720966 NUI720963:NUJ720966 OEE720963:OEF720966 OOA720963:OOB720966 OXW720963:OXX720966 PHS720963:PHT720966 PRO720963:PRP720966 QBK720963:QBL720966 QLG720963:QLH720966 QVC720963:QVD720966 REY720963:REZ720966 ROU720963:ROV720966 RYQ720963:RYR720966 SIM720963:SIN720966 SSI720963:SSJ720966 TCE720963:TCF720966 TMA720963:TMB720966 TVW720963:TVX720966 UFS720963:UFT720966 UPO720963:UPP720966 UZK720963:UZL720966 VJG720963:VJH720966 VTC720963:VTD720966 WCY720963:WCZ720966 WMU720963:WMV720966 WWQ720963:WWR720966 AI786499:AJ786502 KE786499:KF786502 UA786499:UB786502 ADW786499:ADX786502 ANS786499:ANT786502 AXO786499:AXP786502 BHK786499:BHL786502 BRG786499:BRH786502 CBC786499:CBD786502 CKY786499:CKZ786502 CUU786499:CUV786502 DEQ786499:DER786502 DOM786499:DON786502 DYI786499:DYJ786502 EIE786499:EIF786502 ESA786499:ESB786502 FBW786499:FBX786502 FLS786499:FLT786502 FVO786499:FVP786502 GFK786499:GFL786502 GPG786499:GPH786502 GZC786499:GZD786502 HIY786499:HIZ786502 HSU786499:HSV786502 ICQ786499:ICR786502 IMM786499:IMN786502 IWI786499:IWJ786502 JGE786499:JGF786502 JQA786499:JQB786502 JZW786499:JZX786502 KJS786499:KJT786502 KTO786499:KTP786502 LDK786499:LDL786502 LNG786499:LNH786502 LXC786499:LXD786502 MGY786499:MGZ786502 MQU786499:MQV786502 NAQ786499:NAR786502 NKM786499:NKN786502 NUI786499:NUJ786502 OEE786499:OEF786502 OOA786499:OOB786502 OXW786499:OXX786502 PHS786499:PHT786502 PRO786499:PRP786502 QBK786499:QBL786502 QLG786499:QLH786502 QVC786499:QVD786502 REY786499:REZ786502 ROU786499:ROV786502 RYQ786499:RYR786502 SIM786499:SIN786502 SSI786499:SSJ786502 TCE786499:TCF786502 TMA786499:TMB786502 TVW786499:TVX786502 UFS786499:UFT786502 UPO786499:UPP786502 UZK786499:UZL786502 VJG786499:VJH786502 VTC786499:VTD786502 WCY786499:WCZ786502 WMU786499:WMV786502 WWQ786499:WWR786502 AI852035:AJ852038 KE852035:KF852038 UA852035:UB852038 ADW852035:ADX852038 ANS852035:ANT852038 AXO852035:AXP852038 BHK852035:BHL852038 BRG852035:BRH852038 CBC852035:CBD852038 CKY852035:CKZ852038 CUU852035:CUV852038 DEQ852035:DER852038 DOM852035:DON852038 DYI852035:DYJ852038 EIE852035:EIF852038 ESA852035:ESB852038 FBW852035:FBX852038 FLS852035:FLT852038 FVO852035:FVP852038 GFK852035:GFL852038 GPG852035:GPH852038 GZC852035:GZD852038 HIY852035:HIZ852038 HSU852035:HSV852038 ICQ852035:ICR852038 IMM852035:IMN852038 IWI852035:IWJ852038 JGE852035:JGF852038 JQA852035:JQB852038 JZW852035:JZX852038 KJS852035:KJT852038 KTO852035:KTP852038 LDK852035:LDL852038 LNG852035:LNH852038 LXC852035:LXD852038 MGY852035:MGZ852038 MQU852035:MQV852038 NAQ852035:NAR852038 NKM852035:NKN852038 NUI852035:NUJ852038 OEE852035:OEF852038 OOA852035:OOB852038 OXW852035:OXX852038 PHS852035:PHT852038 PRO852035:PRP852038 QBK852035:QBL852038 QLG852035:QLH852038 QVC852035:QVD852038 REY852035:REZ852038 ROU852035:ROV852038 RYQ852035:RYR852038 SIM852035:SIN852038 SSI852035:SSJ852038 TCE852035:TCF852038 TMA852035:TMB852038 TVW852035:TVX852038 UFS852035:UFT852038 UPO852035:UPP852038 UZK852035:UZL852038 VJG852035:VJH852038 VTC852035:VTD852038 WCY852035:WCZ852038 WMU852035:WMV852038 WWQ852035:WWR852038 AI917571:AJ917574 KE917571:KF917574 UA917571:UB917574 ADW917571:ADX917574 ANS917571:ANT917574 AXO917571:AXP917574 BHK917571:BHL917574 BRG917571:BRH917574 CBC917571:CBD917574 CKY917571:CKZ917574 CUU917571:CUV917574 DEQ917571:DER917574 DOM917571:DON917574 DYI917571:DYJ917574 EIE917571:EIF917574 ESA917571:ESB917574 FBW917571:FBX917574 FLS917571:FLT917574 FVO917571:FVP917574 GFK917571:GFL917574 GPG917571:GPH917574 GZC917571:GZD917574 HIY917571:HIZ917574 HSU917571:HSV917574 ICQ917571:ICR917574 IMM917571:IMN917574 IWI917571:IWJ917574 JGE917571:JGF917574 JQA917571:JQB917574 JZW917571:JZX917574 KJS917571:KJT917574 KTO917571:KTP917574 LDK917571:LDL917574 LNG917571:LNH917574 LXC917571:LXD917574 MGY917571:MGZ917574 MQU917571:MQV917574 NAQ917571:NAR917574 NKM917571:NKN917574 NUI917571:NUJ917574 OEE917571:OEF917574 OOA917571:OOB917574 OXW917571:OXX917574 PHS917571:PHT917574 PRO917571:PRP917574 QBK917571:QBL917574 QLG917571:QLH917574 QVC917571:QVD917574 REY917571:REZ917574 ROU917571:ROV917574 RYQ917571:RYR917574 SIM917571:SIN917574 SSI917571:SSJ917574 TCE917571:TCF917574 TMA917571:TMB917574 TVW917571:TVX917574 UFS917571:UFT917574 UPO917571:UPP917574 UZK917571:UZL917574 VJG917571:VJH917574 VTC917571:VTD917574 WCY917571:WCZ917574 WMU917571:WMV917574 WWQ917571:WWR917574 AI983107:AJ983110 KE983107:KF983110 UA983107:UB983110 ADW983107:ADX983110 ANS983107:ANT983110 AXO983107:AXP983110 BHK983107:BHL983110 BRG983107:BRH983110 CBC983107:CBD983110 CKY983107:CKZ983110 CUU983107:CUV983110 DEQ983107:DER983110 DOM983107:DON983110 DYI983107:DYJ983110 EIE983107:EIF983110 ESA983107:ESB983110 FBW983107:FBX983110 FLS983107:FLT983110 FVO983107:FVP983110 GFK983107:GFL983110 GPG983107:GPH983110 GZC983107:GZD983110 HIY983107:HIZ983110 HSU983107:HSV983110 ICQ983107:ICR983110 IMM983107:IMN983110 IWI983107:IWJ983110 JGE983107:JGF983110 JQA983107:JQB983110 JZW983107:JZX983110 KJS983107:KJT983110 KTO983107:KTP983110 LDK983107:LDL983110 LNG983107:LNH983110 LXC983107:LXD983110 MGY983107:MGZ983110 MQU983107:MQV983110 NAQ983107:NAR983110 NKM983107:NKN983110 NUI983107:NUJ983110 OEE983107:OEF983110 OOA983107:OOB983110 OXW983107:OXX983110 PHS983107:PHT983110 PRO983107:PRP983110 QBK983107:QBL983110 QLG983107:QLH983110 QVC983107:QVD983110 REY983107:REZ983110 ROU983107:ROV983110 RYQ983107:RYR983110 SIM983107:SIN983110 SSI983107:SSJ983110 TCE983107:TCF983110 TMA983107:TMB983110 TVW983107:TVX983110 UFS983107:UFT983110 UPO983107:UPP983110 UZK983107:UZL983110 VJG983107:VJH983110 VTC983107:VTD983110 WCY983107:WCZ983110 WMU983107:WMV983110 WWQ983107:WWR983110 D71:AJ71 JA71:KF71 SW71:UB71 ACS71:ADX71 AMO71:ANT71 AWK71:AXP71 BGG71:BHL71 BQC71:BRH71 BZY71:CBD71 CJU71:CKZ71 CTQ71:CUV71 DDM71:DER71 DNI71:DON71 DXE71:DYJ71 EHA71:EIF71 EQW71:ESB71 FAS71:FBX71 FKO71:FLT71 FUK71:FVP71 GEG71:GFL71 GOC71:GPH71 GXY71:GZD71 HHU71:HIZ71 HRQ71:HSV71 IBM71:ICR71 ILI71:IMN71 IVE71:IWJ71 JFA71:JGF71 JOW71:JQB71 JYS71:JZX71 KIO71:KJT71 KSK71:KTP71 LCG71:LDL71 LMC71:LNH71 LVY71:LXD71 MFU71:MGZ71 MPQ71:MQV71 MZM71:NAR71 NJI71:NKN71 NTE71:NUJ71 ODA71:OEF71 OMW71:OOB71 OWS71:OXX71 PGO71:PHT71 PQK71:PRP71 QAG71:QBL71 QKC71:QLH71 QTY71:QVD71 RDU71:REZ71 RNQ71:ROV71 RXM71:RYR71 SHI71:SIN71 SRE71:SSJ71 TBA71:TCF71 TKW71:TMB71 TUS71:TVX71 UEO71:UFT71 UOK71:UPP71 UYG71:UZL71 VIC71:VJH71 VRY71:VTD71 WBU71:WCZ71 WLQ71:WMV71 WVM71:WWR71 D65611:AJ65611 JA65611:KF65611 SW65611:UB65611 ACS65611:ADX65611 AMO65611:ANT65611 AWK65611:AXP65611 BGG65611:BHL65611 BQC65611:BRH65611 BZY65611:CBD65611 CJU65611:CKZ65611 CTQ65611:CUV65611 DDM65611:DER65611 DNI65611:DON65611 DXE65611:DYJ65611 EHA65611:EIF65611 EQW65611:ESB65611 FAS65611:FBX65611 FKO65611:FLT65611 FUK65611:FVP65611 GEG65611:GFL65611 GOC65611:GPH65611 GXY65611:GZD65611 HHU65611:HIZ65611 HRQ65611:HSV65611 IBM65611:ICR65611 ILI65611:IMN65611 IVE65611:IWJ65611 JFA65611:JGF65611 JOW65611:JQB65611 JYS65611:JZX65611 KIO65611:KJT65611 KSK65611:KTP65611 LCG65611:LDL65611 LMC65611:LNH65611 LVY65611:LXD65611 MFU65611:MGZ65611 MPQ65611:MQV65611 MZM65611:NAR65611 NJI65611:NKN65611 NTE65611:NUJ65611 ODA65611:OEF65611 OMW65611:OOB65611 OWS65611:OXX65611 PGO65611:PHT65611 PQK65611:PRP65611 QAG65611:QBL65611 QKC65611:QLH65611 QTY65611:QVD65611 RDU65611:REZ65611 RNQ65611:ROV65611 RXM65611:RYR65611 SHI65611:SIN65611 SRE65611:SSJ65611 TBA65611:TCF65611 TKW65611:TMB65611 TUS65611:TVX65611 UEO65611:UFT65611 UOK65611:UPP65611 UYG65611:UZL65611 VIC65611:VJH65611 VRY65611:VTD65611 WBU65611:WCZ65611 WLQ65611:WMV65611 WVM65611:WWR65611 D131147:AJ131147 JA131147:KF131147 SW131147:UB131147 ACS131147:ADX131147 AMO131147:ANT131147 AWK131147:AXP131147 BGG131147:BHL131147 BQC131147:BRH131147 BZY131147:CBD131147 CJU131147:CKZ131147 CTQ131147:CUV131147 DDM131147:DER131147 DNI131147:DON131147 DXE131147:DYJ131147 EHA131147:EIF131147 EQW131147:ESB131147 FAS131147:FBX131147 FKO131147:FLT131147 FUK131147:FVP131147 GEG131147:GFL131147 GOC131147:GPH131147 GXY131147:GZD131147 HHU131147:HIZ131147 HRQ131147:HSV131147 IBM131147:ICR131147 ILI131147:IMN131147 IVE131147:IWJ131147 JFA131147:JGF131147 JOW131147:JQB131147 JYS131147:JZX131147 KIO131147:KJT131147 KSK131147:KTP131147 LCG131147:LDL131147 LMC131147:LNH131147 LVY131147:LXD131147 MFU131147:MGZ131147 MPQ131147:MQV131147 MZM131147:NAR131147 NJI131147:NKN131147 NTE131147:NUJ131147 ODA131147:OEF131147 OMW131147:OOB131147 OWS131147:OXX131147 PGO131147:PHT131147 PQK131147:PRP131147 QAG131147:QBL131147 QKC131147:QLH131147 QTY131147:QVD131147 RDU131147:REZ131147 RNQ131147:ROV131147 RXM131147:RYR131147 SHI131147:SIN131147 SRE131147:SSJ131147 TBA131147:TCF131147 TKW131147:TMB131147 TUS131147:TVX131147 UEO131147:UFT131147 UOK131147:UPP131147 UYG131147:UZL131147 VIC131147:VJH131147 VRY131147:VTD131147 WBU131147:WCZ131147 WLQ131147:WMV131147 WVM131147:WWR131147 D196683:AJ196683 JA196683:KF196683 SW196683:UB196683 ACS196683:ADX196683 AMO196683:ANT196683 AWK196683:AXP196683 BGG196683:BHL196683 BQC196683:BRH196683 BZY196683:CBD196683 CJU196683:CKZ196683 CTQ196683:CUV196683 DDM196683:DER196683 DNI196683:DON196683 DXE196683:DYJ196683 EHA196683:EIF196683 EQW196683:ESB196683 FAS196683:FBX196683 FKO196683:FLT196683 FUK196683:FVP196683 GEG196683:GFL196683 GOC196683:GPH196683 GXY196683:GZD196683 HHU196683:HIZ196683 HRQ196683:HSV196683 IBM196683:ICR196683 ILI196683:IMN196683 IVE196683:IWJ196683 JFA196683:JGF196683 JOW196683:JQB196683 JYS196683:JZX196683 KIO196683:KJT196683 KSK196683:KTP196683 LCG196683:LDL196683 LMC196683:LNH196683 LVY196683:LXD196683 MFU196683:MGZ196683 MPQ196683:MQV196683 MZM196683:NAR196683 NJI196683:NKN196683 NTE196683:NUJ196683 ODA196683:OEF196683 OMW196683:OOB196683 OWS196683:OXX196683 PGO196683:PHT196683 PQK196683:PRP196683 QAG196683:QBL196683 QKC196683:QLH196683 QTY196683:QVD196683 RDU196683:REZ196683 RNQ196683:ROV196683 RXM196683:RYR196683 SHI196683:SIN196683 SRE196683:SSJ196683 TBA196683:TCF196683 TKW196683:TMB196683 TUS196683:TVX196683 UEO196683:UFT196683 UOK196683:UPP196683 UYG196683:UZL196683 VIC196683:VJH196683 VRY196683:VTD196683 WBU196683:WCZ196683 WLQ196683:WMV196683 WVM196683:WWR196683 D262219:AJ262219 JA262219:KF262219 SW262219:UB262219 ACS262219:ADX262219 AMO262219:ANT262219 AWK262219:AXP262219 BGG262219:BHL262219 BQC262219:BRH262219 BZY262219:CBD262219 CJU262219:CKZ262219 CTQ262219:CUV262219 DDM262219:DER262219 DNI262219:DON262219 DXE262219:DYJ262219 EHA262219:EIF262219 EQW262219:ESB262219 FAS262219:FBX262219 FKO262219:FLT262219 FUK262219:FVP262219 GEG262219:GFL262219 GOC262219:GPH262219 GXY262219:GZD262219 HHU262219:HIZ262219 HRQ262219:HSV262219 IBM262219:ICR262219 ILI262219:IMN262219 IVE262219:IWJ262219 JFA262219:JGF262219 JOW262219:JQB262219 JYS262219:JZX262219 KIO262219:KJT262219 KSK262219:KTP262219 LCG262219:LDL262219 LMC262219:LNH262219 LVY262219:LXD262219 MFU262219:MGZ262219 MPQ262219:MQV262219 MZM262219:NAR262219 NJI262219:NKN262219 NTE262219:NUJ262219 ODA262219:OEF262219 OMW262219:OOB262219 OWS262219:OXX262219 PGO262219:PHT262219 PQK262219:PRP262219 QAG262219:QBL262219 QKC262219:QLH262219 QTY262219:QVD262219 RDU262219:REZ262219 RNQ262219:ROV262219 RXM262219:RYR262219 SHI262219:SIN262219 SRE262219:SSJ262219 TBA262219:TCF262219 TKW262219:TMB262219 TUS262219:TVX262219 UEO262219:UFT262219 UOK262219:UPP262219 UYG262219:UZL262219 VIC262219:VJH262219 VRY262219:VTD262219 WBU262219:WCZ262219 WLQ262219:WMV262219 WVM262219:WWR262219 D327755:AJ327755 JA327755:KF327755 SW327755:UB327755 ACS327755:ADX327755 AMO327755:ANT327755 AWK327755:AXP327755 BGG327755:BHL327755 BQC327755:BRH327755 BZY327755:CBD327755 CJU327755:CKZ327755 CTQ327755:CUV327755 DDM327755:DER327755 DNI327755:DON327755 DXE327755:DYJ327755 EHA327755:EIF327755 EQW327755:ESB327755 FAS327755:FBX327755 FKO327755:FLT327755 FUK327755:FVP327755 GEG327755:GFL327755 GOC327755:GPH327755 GXY327755:GZD327755 HHU327755:HIZ327755 HRQ327755:HSV327755 IBM327755:ICR327755 ILI327755:IMN327755 IVE327755:IWJ327755 JFA327755:JGF327755 JOW327755:JQB327755 JYS327755:JZX327755 KIO327755:KJT327755 KSK327755:KTP327755 LCG327755:LDL327755 LMC327755:LNH327755 LVY327755:LXD327755 MFU327755:MGZ327755 MPQ327755:MQV327755 MZM327755:NAR327755 NJI327755:NKN327755 NTE327755:NUJ327755 ODA327755:OEF327755 OMW327755:OOB327755 OWS327755:OXX327755 PGO327755:PHT327755 PQK327755:PRP327755 QAG327755:QBL327755 QKC327755:QLH327755 QTY327755:QVD327755 RDU327755:REZ327755 RNQ327755:ROV327755 RXM327755:RYR327755 SHI327755:SIN327755 SRE327755:SSJ327755 TBA327755:TCF327755 TKW327755:TMB327755 TUS327755:TVX327755 UEO327755:UFT327755 UOK327755:UPP327755 UYG327755:UZL327755 VIC327755:VJH327755 VRY327755:VTD327755 WBU327755:WCZ327755 WLQ327755:WMV327755 WVM327755:WWR327755 D393291:AJ393291 JA393291:KF393291 SW393291:UB393291 ACS393291:ADX393291 AMO393291:ANT393291 AWK393291:AXP393291 BGG393291:BHL393291 BQC393291:BRH393291 BZY393291:CBD393291 CJU393291:CKZ393291 CTQ393291:CUV393291 DDM393291:DER393291 DNI393291:DON393291 DXE393291:DYJ393291 EHA393291:EIF393291 EQW393291:ESB393291 FAS393291:FBX393291 FKO393291:FLT393291 FUK393291:FVP393291 GEG393291:GFL393291 GOC393291:GPH393291 GXY393291:GZD393291 HHU393291:HIZ393291 HRQ393291:HSV393291 IBM393291:ICR393291 ILI393291:IMN393291 IVE393291:IWJ393291 JFA393291:JGF393291 JOW393291:JQB393291 JYS393291:JZX393291 KIO393291:KJT393291 KSK393291:KTP393291 LCG393291:LDL393291 LMC393291:LNH393291 LVY393291:LXD393291 MFU393291:MGZ393291 MPQ393291:MQV393291 MZM393291:NAR393291 NJI393291:NKN393291 NTE393291:NUJ393291 ODA393291:OEF393291 OMW393291:OOB393291 OWS393291:OXX393291 PGO393291:PHT393291 PQK393291:PRP393291 QAG393291:QBL393291 QKC393291:QLH393291 QTY393291:QVD393291 RDU393291:REZ393291 RNQ393291:ROV393291 RXM393291:RYR393291 SHI393291:SIN393291 SRE393291:SSJ393291 TBA393291:TCF393291 TKW393291:TMB393291 TUS393291:TVX393291 UEO393291:UFT393291 UOK393291:UPP393291 UYG393291:UZL393291 VIC393291:VJH393291 VRY393291:VTD393291 WBU393291:WCZ393291 WLQ393291:WMV393291 WVM393291:WWR393291 D458827:AJ458827 JA458827:KF458827 SW458827:UB458827 ACS458827:ADX458827 AMO458827:ANT458827 AWK458827:AXP458827 BGG458827:BHL458827 BQC458827:BRH458827 BZY458827:CBD458827 CJU458827:CKZ458827 CTQ458827:CUV458827 DDM458827:DER458827 DNI458827:DON458827 DXE458827:DYJ458827 EHA458827:EIF458827 EQW458827:ESB458827 FAS458827:FBX458827 FKO458827:FLT458827 FUK458827:FVP458827 GEG458827:GFL458827 GOC458827:GPH458827 GXY458827:GZD458827 HHU458827:HIZ458827 HRQ458827:HSV458827 IBM458827:ICR458827 ILI458827:IMN458827 IVE458827:IWJ458827 JFA458827:JGF458827 JOW458827:JQB458827 JYS458827:JZX458827 KIO458827:KJT458827 KSK458827:KTP458827 LCG458827:LDL458827 LMC458827:LNH458827 LVY458827:LXD458827 MFU458827:MGZ458827 MPQ458827:MQV458827 MZM458827:NAR458827 NJI458827:NKN458827 NTE458827:NUJ458827 ODA458827:OEF458827 OMW458827:OOB458827 OWS458827:OXX458827 PGO458827:PHT458827 PQK458827:PRP458827 QAG458827:QBL458827 QKC458827:QLH458827 QTY458827:QVD458827 RDU458827:REZ458827 RNQ458827:ROV458827 RXM458827:RYR458827 SHI458827:SIN458827 SRE458827:SSJ458827 TBA458827:TCF458827 TKW458827:TMB458827 TUS458827:TVX458827 UEO458827:UFT458827 UOK458827:UPP458827 UYG458827:UZL458827 VIC458827:VJH458827 VRY458827:VTD458827 WBU458827:WCZ458827 WLQ458827:WMV458827 WVM458827:WWR458827 D524363:AJ524363 JA524363:KF524363 SW524363:UB524363 ACS524363:ADX524363 AMO524363:ANT524363 AWK524363:AXP524363 BGG524363:BHL524363 BQC524363:BRH524363 BZY524363:CBD524363 CJU524363:CKZ524363 CTQ524363:CUV524363 DDM524363:DER524363 DNI524363:DON524363 DXE524363:DYJ524363 EHA524363:EIF524363 EQW524363:ESB524363 FAS524363:FBX524363 FKO524363:FLT524363 FUK524363:FVP524363 GEG524363:GFL524363 GOC524363:GPH524363 GXY524363:GZD524363 HHU524363:HIZ524363 HRQ524363:HSV524363 IBM524363:ICR524363 ILI524363:IMN524363 IVE524363:IWJ524363 JFA524363:JGF524363 JOW524363:JQB524363 JYS524363:JZX524363 KIO524363:KJT524363 KSK524363:KTP524363 LCG524363:LDL524363 LMC524363:LNH524363 LVY524363:LXD524363 MFU524363:MGZ524363 MPQ524363:MQV524363 MZM524363:NAR524363 NJI524363:NKN524363 NTE524363:NUJ524363 ODA524363:OEF524363 OMW524363:OOB524363 OWS524363:OXX524363 PGO524363:PHT524363 PQK524363:PRP524363 QAG524363:QBL524363 QKC524363:QLH524363 QTY524363:QVD524363 RDU524363:REZ524363 RNQ524363:ROV524363 RXM524363:RYR524363 SHI524363:SIN524363 SRE524363:SSJ524363 TBA524363:TCF524363 TKW524363:TMB524363 TUS524363:TVX524363 UEO524363:UFT524363 UOK524363:UPP524363 UYG524363:UZL524363 VIC524363:VJH524363 VRY524363:VTD524363 WBU524363:WCZ524363 WLQ524363:WMV524363 WVM524363:WWR524363 D589899:AJ589899 JA589899:KF589899 SW589899:UB589899 ACS589899:ADX589899 AMO589899:ANT589899 AWK589899:AXP589899 BGG589899:BHL589899 BQC589899:BRH589899 BZY589899:CBD589899 CJU589899:CKZ589899 CTQ589899:CUV589899 DDM589899:DER589899 DNI589899:DON589899 DXE589899:DYJ589899 EHA589899:EIF589899 EQW589899:ESB589899 FAS589899:FBX589899 FKO589899:FLT589899 FUK589899:FVP589899 GEG589899:GFL589899 GOC589899:GPH589899 GXY589899:GZD589899 HHU589899:HIZ589899 HRQ589899:HSV589899 IBM589899:ICR589899 ILI589899:IMN589899 IVE589899:IWJ589899 JFA589899:JGF589899 JOW589899:JQB589899 JYS589899:JZX589899 KIO589899:KJT589899 KSK589899:KTP589899 LCG589899:LDL589899 LMC589899:LNH589899 LVY589899:LXD589899 MFU589899:MGZ589899 MPQ589899:MQV589899 MZM589899:NAR589899 NJI589899:NKN589899 NTE589899:NUJ589899 ODA589899:OEF589899 OMW589899:OOB589899 OWS589899:OXX589899 PGO589899:PHT589899 PQK589899:PRP589899 QAG589899:QBL589899 QKC589899:QLH589899 QTY589899:QVD589899 RDU589899:REZ589899 RNQ589899:ROV589899 RXM589899:RYR589899 SHI589899:SIN589899 SRE589899:SSJ589899 TBA589899:TCF589899 TKW589899:TMB589899 TUS589899:TVX589899 UEO589899:UFT589899 UOK589899:UPP589899 UYG589899:UZL589899 VIC589899:VJH589899 VRY589899:VTD589899 WBU589899:WCZ589899 WLQ589899:WMV589899 WVM589899:WWR589899 D655435:AJ655435 JA655435:KF655435 SW655435:UB655435 ACS655435:ADX655435 AMO655435:ANT655435 AWK655435:AXP655435 BGG655435:BHL655435 BQC655435:BRH655435 BZY655435:CBD655435 CJU655435:CKZ655435 CTQ655435:CUV655435 DDM655435:DER655435 DNI655435:DON655435 DXE655435:DYJ655435 EHA655435:EIF655435 EQW655435:ESB655435 FAS655435:FBX655435 FKO655435:FLT655435 FUK655435:FVP655435 GEG655435:GFL655435 GOC655435:GPH655435 GXY655435:GZD655435 HHU655435:HIZ655435 HRQ655435:HSV655435 IBM655435:ICR655435 ILI655435:IMN655435 IVE655435:IWJ655435 JFA655435:JGF655435 JOW655435:JQB655435 JYS655435:JZX655435 KIO655435:KJT655435 KSK655435:KTP655435 LCG655435:LDL655435 LMC655435:LNH655435 LVY655435:LXD655435 MFU655435:MGZ655435 MPQ655435:MQV655435 MZM655435:NAR655435 NJI655435:NKN655435 NTE655435:NUJ655435 ODA655435:OEF655435 OMW655435:OOB655435 OWS655435:OXX655435 PGO655435:PHT655435 PQK655435:PRP655435 QAG655435:QBL655435 QKC655435:QLH655435 QTY655435:QVD655435 RDU655435:REZ655435 RNQ655435:ROV655435 RXM655435:RYR655435 SHI655435:SIN655435 SRE655435:SSJ655435 TBA655435:TCF655435 TKW655435:TMB655435 TUS655435:TVX655435 UEO655435:UFT655435 UOK655435:UPP655435 UYG655435:UZL655435 VIC655435:VJH655435 VRY655435:VTD655435 WBU655435:WCZ655435 WLQ655435:WMV655435 WVM655435:WWR655435 D720971:AJ720971 JA720971:KF720971 SW720971:UB720971 ACS720971:ADX720971 AMO720971:ANT720971 AWK720971:AXP720971 BGG720971:BHL720971 BQC720971:BRH720971 BZY720971:CBD720971 CJU720971:CKZ720971 CTQ720971:CUV720971 DDM720971:DER720971 DNI720971:DON720971 DXE720971:DYJ720971 EHA720971:EIF720971 EQW720971:ESB720971 FAS720971:FBX720971 FKO720971:FLT720971 FUK720971:FVP720971 GEG720971:GFL720971 GOC720971:GPH720971 GXY720971:GZD720971 HHU720971:HIZ720971 HRQ720971:HSV720971 IBM720971:ICR720971 ILI720971:IMN720971 IVE720971:IWJ720971 JFA720971:JGF720971 JOW720971:JQB720971 JYS720971:JZX720971 KIO720971:KJT720971 KSK720971:KTP720971 LCG720971:LDL720971 LMC720971:LNH720971 LVY720971:LXD720971 MFU720971:MGZ720971 MPQ720971:MQV720971 MZM720971:NAR720971 NJI720971:NKN720971 NTE720971:NUJ720971 ODA720971:OEF720971 OMW720971:OOB720971 OWS720971:OXX720971 PGO720971:PHT720971 PQK720971:PRP720971 QAG720971:QBL720971 QKC720971:QLH720971 QTY720971:QVD720971 RDU720971:REZ720971 RNQ720971:ROV720971 RXM720971:RYR720971 SHI720971:SIN720971 SRE720971:SSJ720971 TBA720971:TCF720971 TKW720971:TMB720971 TUS720971:TVX720971 UEO720971:UFT720971 UOK720971:UPP720971 UYG720971:UZL720971 VIC720971:VJH720971 VRY720971:VTD720971 WBU720971:WCZ720971 WLQ720971:WMV720971 WVM720971:WWR720971 D786507:AJ786507 JA786507:KF786507 SW786507:UB786507 ACS786507:ADX786507 AMO786507:ANT786507 AWK786507:AXP786507 BGG786507:BHL786507 BQC786507:BRH786507 BZY786507:CBD786507 CJU786507:CKZ786507 CTQ786507:CUV786507 DDM786507:DER786507 DNI786507:DON786507 DXE786507:DYJ786507 EHA786507:EIF786507 EQW786507:ESB786507 FAS786507:FBX786507 FKO786507:FLT786507 FUK786507:FVP786507 GEG786507:GFL786507 GOC786507:GPH786507 GXY786507:GZD786507 HHU786507:HIZ786507 HRQ786507:HSV786507 IBM786507:ICR786507 ILI786507:IMN786507 IVE786507:IWJ786507 JFA786507:JGF786507 JOW786507:JQB786507 JYS786507:JZX786507 KIO786507:KJT786507 KSK786507:KTP786507 LCG786507:LDL786507 LMC786507:LNH786507 LVY786507:LXD786507 MFU786507:MGZ786507 MPQ786507:MQV786507 MZM786507:NAR786507 NJI786507:NKN786507 NTE786507:NUJ786507 ODA786507:OEF786507 OMW786507:OOB786507 OWS786507:OXX786507 PGO786507:PHT786507 PQK786507:PRP786507 QAG786507:QBL786507 QKC786507:QLH786507 QTY786507:QVD786507 RDU786507:REZ786507 RNQ786507:ROV786507 RXM786507:RYR786507 SHI786507:SIN786507 SRE786507:SSJ786507 TBA786507:TCF786507 TKW786507:TMB786507 TUS786507:TVX786507 UEO786507:UFT786507 UOK786507:UPP786507 UYG786507:UZL786507 VIC786507:VJH786507 VRY786507:VTD786507 WBU786507:WCZ786507 WLQ786507:WMV786507 WVM786507:WWR786507 D852043:AJ852043 JA852043:KF852043 SW852043:UB852043 ACS852043:ADX852043 AMO852043:ANT852043 AWK852043:AXP852043 BGG852043:BHL852043 BQC852043:BRH852043 BZY852043:CBD852043 CJU852043:CKZ852043 CTQ852043:CUV852043 DDM852043:DER852043 DNI852043:DON852043 DXE852043:DYJ852043 EHA852043:EIF852043 EQW852043:ESB852043 FAS852043:FBX852043 FKO852043:FLT852043 FUK852043:FVP852043 GEG852043:GFL852043 GOC852043:GPH852043 GXY852043:GZD852043 HHU852043:HIZ852043 HRQ852043:HSV852043 IBM852043:ICR852043 ILI852043:IMN852043 IVE852043:IWJ852043 JFA852043:JGF852043 JOW852043:JQB852043 JYS852043:JZX852043 KIO852043:KJT852043 KSK852043:KTP852043 LCG852043:LDL852043 LMC852043:LNH852043 LVY852043:LXD852043 MFU852043:MGZ852043 MPQ852043:MQV852043 MZM852043:NAR852043 NJI852043:NKN852043 NTE852043:NUJ852043 ODA852043:OEF852043 OMW852043:OOB852043 OWS852043:OXX852043 PGO852043:PHT852043 PQK852043:PRP852043 QAG852043:QBL852043 QKC852043:QLH852043 QTY852043:QVD852043 RDU852043:REZ852043 RNQ852043:ROV852043 RXM852043:RYR852043 SHI852043:SIN852043 SRE852043:SSJ852043 TBA852043:TCF852043 TKW852043:TMB852043 TUS852043:TVX852043 UEO852043:UFT852043 UOK852043:UPP852043 UYG852043:UZL852043 VIC852043:VJH852043 VRY852043:VTD852043 WBU852043:WCZ852043 WLQ852043:WMV852043 WVM852043:WWR852043 D917579:AJ917579 JA917579:KF917579 SW917579:UB917579 ACS917579:ADX917579 AMO917579:ANT917579 AWK917579:AXP917579 BGG917579:BHL917579 BQC917579:BRH917579 BZY917579:CBD917579 CJU917579:CKZ917579 CTQ917579:CUV917579 DDM917579:DER917579 DNI917579:DON917579 DXE917579:DYJ917579 EHA917579:EIF917579 EQW917579:ESB917579 FAS917579:FBX917579 FKO917579:FLT917579 FUK917579:FVP917579 GEG917579:GFL917579 GOC917579:GPH917579 GXY917579:GZD917579 HHU917579:HIZ917579 HRQ917579:HSV917579 IBM917579:ICR917579 ILI917579:IMN917579 IVE917579:IWJ917579 JFA917579:JGF917579 JOW917579:JQB917579 JYS917579:JZX917579 KIO917579:KJT917579 KSK917579:KTP917579 LCG917579:LDL917579 LMC917579:LNH917579 LVY917579:LXD917579 MFU917579:MGZ917579 MPQ917579:MQV917579 MZM917579:NAR917579 NJI917579:NKN917579 NTE917579:NUJ917579 ODA917579:OEF917579 OMW917579:OOB917579 OWS917579:OXX917579 PGO917579:PHT917579 PQK917579:PRP917579 QAG917579:QBL917579 QKC917579:QLH917579 QTY917579:QVD917579 RDU917579:REZ917579 RNQ917579:ROV917579 RXM917579:RYR917579 SHI917579:SIN917579 SRE917579:SSJ917579 TBA917579:TCF917579 TKW917579:TMB917579 TUS917579:TVX917579 UEO917579:UFT917579 UOK917579:UPP917579 UYG917579:UZL917579 VIC917579:VJH917579 VRY917579:VTD917579 WBU917579:WCZ917579 WLQ917579:WMV917579 WVM917579:WWR917579 D983115:AJ983115 JA983115:KF983115 SW983115:UB983115 ACS983115:ADX983115 AMO983115:ANT983115 AWK983115:AXP983115 BGG983115:BHL983115 BQC983115:BRH983115 BZY983115:CBD983115 CJU983115:CKZ983115 CTQ983115:CUV983115 DDM983115:DER983115 DNI983115:DON983115 DXE983115:DYJ983115 EHA983115:EIF983115 EQW983115:ESB983115 FAS983115:FBX983115 FKO983115:FLT983115 FUK983115:FVP983115 GEG983115:GFL983115 GOC983115:GPH983115 GXY983115:GZD983115 HHU983115:HIZ983115 HRQ983115:HSV983115 IBM983115:ICR983115 ILI983115:IMN983115 IVE983115:IWJ983115 JFA983115:JGF983115 JOW983115:JQB983115 JYS983115:JZX983115 KIO983115:KJT983115 KSK983115:KTP983115 LCG983115:LDL983115 LMC983115:LNH983115 LVY983115:LXD983115 MFU983115:MGZ983115 MPQ983115:MQV983115 MZM983115:NAR983115 NJI983115:NKN983115 NTE983115:NUJ983115 ODA983115:OEF983115 OMW983115:OOB983115 OWS983115:OXX983115 PGO983115:PHT983115 PQK983115:PRP983115 QAG983115:QBL983115 QKC983115:QLH983115 QTY983115:QVD983115 RDU983115:REZ983115 RNQ983115:ROV983115 RXM983115:RYR983115 SHI983115:SIN983115 SRE983115:SSJ983115 TBA983115:TCF983115 TKW983115:TMB983115 TUS983115:TVX983115 UEO983115:UFT983115 UOK983115:UPP983115 UYG983115:UZL983115 VIC983115:VJH983115 VRY983115:VTD983115 WBU983115:WCZ983115 WLQ983115:WMV983115 WVM983115:WWR983115 D68:AE69 JA68:KB69 SW68:TX69 ACS68:ADT69 AMO68:ANP69 AWK68:AXL69 BGG68:BHH69 BQC68:BRD69 BZY68:CAZ69 CJU68:CKV69 CTQ68:CUR69 DDM68:DEN69 DNI68:DOJ69 DXE68:DYF69 EHA68:EIB69 EQW68:ERX69 FAS68:FBT69 FKO68:FLP69 FUK68:FVL69 GEG68:GFH69 GOC68:GPD69 GXY68:GYZ69 HHU68:HIV69 HRQ68:HSR69 IBM68:ICN69 ILI68:IMJ69 IVE68:IWF69 JFA68:JGB69 JOW68:JPX69 JYS68:JZT69 KIO68:KJP69 KSK68:KTL69 LCG68:LDH69 LMC68:LND69 LVY68:LWZ69 MFU68:MGV69 MPQ68:MQR69 MZM68:NAN69 NJI68:NKJ69 NTE68:NUF69 ODA68:OEB69 OMW68:ONX69 OWS68:OXT69 PGO68:PHP69 PQK68:PRL69 QAG68:QBH69 QKC68:QLD69 QTY68:QUZ69 RDU68:REV69 RNQ68:ROR69 RXM68:RYN69 SHI68:SIJ69 SRE68:SSF69 TBA68:TCB69 TKW68:TLX69 TUS68:TVT69 UEO68:UFP69 UOK68:UPL69 UYG68:UZH69 VIC68:VJD69 VRY68:VSZ69 WBU68:WCV69 WLQ68:WMR69 WVM68:WWN69 D65608:AE65609 JA65608:KB65609 SW65608:TX65609 ACS65608:ADT65609 AMO65608:ANP65609 AWK65608:AXL65609 BGG65608:BHH65609 BQC65608:BRD65609 BZY65608:CAZ65609 CJU65608:CKV65609 CTQ65608:CUR65609 DDM65608:DEN65609 DNI65608:DOJ65609 DXE65608:DYF65609 EHA65608:EIB65609 EQW65608:ERX65609 FAS65608:FBT65609 FKO65608:FLP65609 FUK65608:FVL65609 GEG65608:GFH65609 GOC65608:GPD65609 GXY65608:GYZ65609 HHU65608:HIV65609 HRQ65608:HSR65609 IBM65608:ICN65609 ILI65608:IMJ65609 IVE65608:IWF65609 JFA65608:JGB65609 JOW65608:JPX65609 JYS65608:JZT65609 KIO65608:KJP65609 KSK65608:KTL65609 LCG65608:LDH65609 LMC65608:LND65609 LVY65608:LWZ65609 MFU65608:MGV65609 MPQ65608:MQR65609 MZM65608:NAN65609 NJI65608:NKJ65609 NTE65608:NUF65609 ODA65608:OEB65609 OMW65608:ONX65609 OWS65608:OXT65609 PGO65608:PHP65609 PQK65608:PRL65609 QAG65608:QBH65609 QKC65608:QLD65609 QTY65608:QUZ65609 RDU65608:REV65609 RNQ65608:ROR65609 RXM65608:RYN65609 SHI65608:SIJ65609 SRE65608:SSF65609 TBA65608:TCB65609 TKW65608:TLX65609 TUS65608:TVT65609 UEO65608:UFP65609 UOK65608:UPL65609 UYG65608:UZH65609 VIC65608:VJD65609 VRY65608:VSZ65609 WBU65608:WCV65609 WLQ65608:WMR65609 WVM65608:WWN65609 D131144:AE131145 JA131144:KB131145 SW131144:TX131145 ACS131144:ADT131145 AMO131144:ANP131145 AWK131144:AXL131145 BGG131144:BHH131145 BQC131144:BRD131145 BZY131144:CAZ131145 CJU131144:CKV131145 CTQ131144:CUR131145 DDM131144:DEN131145 DNI131144:DOJ131145 DXE131144:DYF131145 EHA131144:EIB131145 EQW131144:ERX131145 FAS131144:FBT131145 FKO131144:FLP131145 FUK131144:FVL131145 GEG131144:GFH131145 GOC131144:GPD131145 GXY131144:GYZ131145 HHU131144:HIV131145 HRQ131144:HSR131145 IBM131144:ICN131145 ILI131144:IMJ131145 IVE131144:IWF131145 JFA131144:JGB131145 JOW131144:JPX131145 JYS131144:JZT131145 KIO131144:KJP131145 KSK131144:KTL131145 LCG131144:LDH131145 LMC131144:LND131145 LVY131144:LWZ131145 MFU131144:MGV131145 MPQ131144:MQR131145 MZM131144:NAN131145 NJI131144:NKJ131145 NTE131144:NUF131145 ODA131144:OEB131145 OMW131144:ONX131145 OWS131144:OXT131145 PGO131144:PHP131145 PQK131144:PRL131145 QAG131144:QBH131145 QKC131144:QLD131145 QTY131144:QUZ131145 RDU131144:REV131145 RNQ131144:ROR131145 RXM131144:RYN131145 SHI131144:SIJ131145 SRE131144:SSF131145 TBA131144:TCB131145 TKW131144:TLX131145 TUS131144:TVT131145 UEO131144:UFP131145 UOK131144:UPL131145 UYG131144:UZH131145 VIC131144:VJD131145 VRY131144:VSZ131145 WBU131144:WCV131145 WLQ131144:WMR131145 WVM131144:WWN131145 D196680:AE196681 JA196680:KB196681 SW196680:TX196681 ACS196680:ADT196681 AMO196680:ANP196681 AWK196680:AXL196681 BGG196680:BHH196681 BQC196680:BRD196681 BZY196680:CAZ196681 CJU196680:CKV196681 CTQ196680:CUR196681 DDM196680:DEN196681 DNI196680:DOJ196681 DXE196680:DYF196681 EHA196680:EIB196681 EQW196680:ERX196681 FAS196680:FBT196681 FKO196680:FLP196681 FUK196680:FVL196681 GEG196680:GFH196681 GOC196680:GPD196681 GXY196680:GYZ196681 HHU196680:HIV196681 HRQ196680:HSR196681 IBM196680:ICN196681 ILI196680:IMJ196681 IVE196680:IWF196681 JFA196680:JGB196681 JOW196680:JPX196681 JYS196680:JZT196681 KIO196680:KJP196681 KSK196680:KTL196681 LCG196680:LDH196681 LMC196680:LND196681 LVY196680:LWZ196681 MFU196680:MGV196681 MPQ196680:MQR196681 MZM196680:NAN196681 NJI196680:NKJ196681 NTE196680:NUF196681 ODA196680:OEB196681 OMW196680:ONX196681 OWS196680:OXT196681 PGO196680:PHP196681 PQK196680:PRL196681 QAG196680:QBH196681 QKC196680:QLD196681 QTY196680:QUZ196681 RDU196680:REV196681 RNQ196680:ROR196681 RXM196680:RYN196681 SHI196680:SIJ196681 SRE196680:SSF196681 TBA196680:TCB196681 TKW196680:TLX196681 TUS196680:TVT196681 UEO196680:UFP196681 UOK196680:UPL196681 UYG196680:UZH196681 VIC196680:VJD196681 VRY196680:VSZ196681 WBU196680:WCV196681 WLQ196680:WMR196681 WVM196680:WWN196681 D262216:AE262217 JA262216:KB262217 SW262216:TX262217 ACS262216:ADT262217 AMO262216:ANP262217 AWK262216:AXL262217 BGG262216:BHH262217 BQC262216:BRD262217 BZY262216:CAZ262217 CJU262216:CKV262217 CTQ262216:CUR262217 DDM262216:DEN262217 DNI262216:DOJ262217 DXE262216:DYF262217 EHA262216:EIB262217 EQW262216:ERX262217 FAS262216:FBT262217 FKO262216:FLP262217 FUK262216:FVL262217 GEG262216:GFH262217 GOC262216:GPD262217 GXY262216:GYZ262217 HHU262216:HIV262217 HRQ262216:HSR262217 IBM262216:ICN262217 ILI262216:IMJ262217 IVE262216:IWF262217 JFA262216:JGB262217 JOW262216:JPX262217 JYS262216:JZT262217 KIO262216:KJP262217 KSK262216:KTL262217 LCG262216:LDH262217 LMC262216:LND262217 LVY262216:LWZ262217 MFU262216:MGV262217 MPQ262216:MQR262217 MZM262216:NAN262217 NJI262216:NKJ262217 NTE262216:NUF262217 ODA262216:OEB262217 OMW262216:ONX262217 OWS262216:OXT262217 PGO262216:PHP262217 PQK262216:PRL262217 QAG262216:QBH262217 QKC262216:QLD262217 QTY262216:QUZ262217 RDU262216:REV262217 RNQ262216:ROR262217 RXM262216:RYN262217 SHI262216:SIJ262217 SRE262216:SSF262217 TBA262216:TCB262217 TKW262216:TLX262217 TUS262216:TVT262217 UEO262216:UFP262217 UOK262216:UPL262217 UYG262216:UZH262217 VIC262216:VJD262217 VRY262216:VSZ262217 WBU262216:WCV262217 WLQ262216:WMR262217 WVM262216:WWN262217 D327752:AE327753 JA327752:KB327753 SW327752:TX327753 ACS327752:ADT327753 AMO327752:ANP327753 AWK327752:AXL327753 BGG327752:BHH327753 BQC327752:BRD327753 BZY327752:CAZ327753 CJU327752:CKV327753 CTQ327752:CUR327753 DDM327752:DEN327753 DNI327752:DOJ327753 DXE327752:DYF327753 EHA327752:EIB327753 EQW327752:ERX327753 FAS327752:FBT327753 FKO327752:FLP327753 FUK327752:FVL327753 GEG327752:GFH327753 GOC327752:GPD327753 GXY327752:GYZ327753 HHU327752:HIV327753 HRQ327752:HSR327753 IBM327752:ICN327753 ILI327752:IMJ327753 IVE327752:IWF327753 JFA327752:JGB327753 JOW327752:JPX327753 JYS327752:JZT327753 KIO327752:KJP327753 KSK327752:KTL327753 LCG327752:LDH327753 LMC327752:LND327753 LVY327752:LWZ327753 MFU327752:MGV327753 MPQ327752:MQR327753 MZM327752:NAN327753 NJI327752:NKJ327753 NTE327752:NUF327753 ODA327752:OEB327753 OMW327752:ONX327753 OWS327752:OXT327753 PGO327752:PHP327753 PQK327752:PRL327753 QAG327752:QBH327753 QKC327752:QLD327753 QTY327752:QUZ327753 RDU327752:REV327753 RNQ327752:ROR327753 RXM327752:RYN327753 SHI327752:SIJ327753 SRE327752:SSF327753 TBA327752:TCB327753 TKW327752:TLX327753 TUS327752:TVT327753 UEO327752:UFP327753 UOK327752:UPL327753 UYG327752:UZH327753 VIC327752:VJD327753 VRY327752:VSZ327753 WBU327752:WCV327753 WLQ327752:WMR327753 WVM327752:WWN327753 D393288:AE393289 JA393288:KB393289 SW393288:TX393289 ACS393288:ADT393289 AMO393288:ANP393289 AWK393288:AXL393289 BGG393288:BHH393289 BQC393288:BRD393289 BZY393288:CAZ393289 CJU393288:CKV393289 CTQ393288:CUR393289 DDM393288:DEN393289 DNI393288:DOJ393289 DXE393288:DYF393289 EHA393288:EIB393289 EQW393288:ERX393289 FAS393288:FBT393289 FKO393288:FLP393289 FUK393288:FVL393289 GEG393288:GFH393289 GOC393288:GPD393289 GXY393288:GYZ393289 HHU393288:HIV393289 HRQ393288:HSR393289 IBM393288:ICN393289 ILI393288:IMJ393289 IVE393288:IWF393289 JFA393288:JGB393289 JOW393288:JPX393289 JYS393288:JZT393289 KIO393288:KJP393289 KSK393288:KTL393289 LCG393288:LDH393289 LMC393288:LND393289 LVY393288:LWZ393289 MFU393288:MGV393289 MPQ393288:MQR393289 MZM393288:NAN393289 NJI393288:NKJ393289 NTE393288:NUF393289 ODA393288:OEB393289 OMW393288:ONX393289 OWS393288:OXT393289 PGO393288:PHP393289 PQK393288:PRL393289 QAG393288:QBH393289 QKC393288:QLD393289 QTY393288:QUZ393289 RDU393288:REV393289 RNQ393288:ROR393289 RXM393288:RYN393289 SHI393288:SIJ393289 SRE393288:SSF393289 TBA393288:TCB393289 TKW393288:TLX393289 TUS393288:TVT393289 UEO393288:UFP393289 UOK393288:UPL393289 UYG393288:UZH393289 VIC393288:VJD393289 VRY393288:VSZ393289 WBU393288:WCV393289 WLQ393288:WMR393289 WVM393288:WWN393289 D458824:AE458825 JA458824:KB458825 SW458824:TX458825 ACS458824:ADT458825 AMO458824:ANP458825 AWK458824:AXL458825 BGG458824:BHH458825 BQC458824:BRD458825 BZY458824:CAZ458825 CJU458824:CKV458825 CTQ458824:CUR458825 DDM458824:DEN458825 DNI458824:DOJ458825 DXE458824:DYF458825 EHA458824:EIB458825 EQW458824:ERX458825 FAS458824:FBT458825 FKO458824:FLP458825 FUK458824:FVL458825 GEG458824:GFH458825 GOC458824:GPD458825 GXY458824:GYZ458825 HHU458824:HIV458825 HRQ458824:HSR458825 IBM458824:ICN458825 ILI458824:IMJ458825 IVE458824:IWF458825 JFA458824:JGB458825 JOW458824:JPX458825 JYS458824:JZT458825 KIO458824:KJP458825 KSK458824:KTL458825 LCG458824:LDH458825 LMC458824:LND458825 LVY458824:LWZ458825 MFU458824:MGV458825 MPQ458824:MQR458825 MZM458824:NAN458825 NJI458824:NKJ458825 NTE458824:NUF458825 ODA458824:OEB458825 OMW458824:ONX458825 OWS458824:OXT458825 PGO458824:PHP458825 PQK458824:PRL458825 QAG458824:QBH458825 QKC458824:QLD458825 QTY458824:QUZ458825 RDU458824:REV458825 RNQ458824:ROR458825 RXM458824:RYN458825 SHI458824:SIJ458825 SRE458824:SSF458825 TBA458824:TCB458825 TKW458824:TLX458825 TUS458824:TVT458825 UEO458824:UFP458825 UOK458824:UPL458825 UYG458824:UZH458825 VIC458824:VJD458825 VRY458824:VSZ458825 WBU458824:WCV458825 WLQ458824:WMR458825 WVM458824:WWN458825 D524360:AE524361 JA524360:KB524361 SW524360:TX524361 ACS524360:ADT524361 AMO524360:ANP524361 AWK524360:AXL524361 BGG524360:BHH524361 BQC524360:BRD524361 BZY524360:CAZ524361 CJU524360:CKV524361 CTQ524360:CUR524361 DDM524360:DEN524361 DNI524360:DOJ524361 DXE524360:DYF524361 EHA524360:EIB524361 EQW524360:ERX524361 FAS524360:FBT524361 FKO524360:FLP524361 FUK524360:FVL524361 GEG524360:GFH524361 GOC524360:GPD524361 GXY524360:GYZ524361 HHU524360:HIV524361 HRQ524360:HSR524361 IBM524360:ICN524361 ILI524360:IMJ524361 IVE524360:IWF524361 JFA524360:JGB524361 JOW524360:JPX524361 JYS524360:JZT524361 KIO524360:KJP524361 KSK524360:KTL524361 LCG524360:LDH524361 LMC524360:LND524361 LVY524360:LWZ524361 MFU524360:MGV524361 MPQ524360:MQR524361 MZM524360:NAN524361 NJI524360:NKJ524361 NTE524360:NUF524361 ODA524360:OEB524361 OMW524360:ONX524361 OWS524360:OXT524361 PGO524360:PHP524361 PQK524360:PRL524361 QAG524360:QBH524361 QKC524360:QLD524361 QTY524360:QUZ524361 RDU524360:REV524361 RNQ524360:ROR524361 RXM524360:RYN524361 SHI524360:SIJ524361 SRE524360:SSF524361 TBA524360:TCB524361 TKW524360:TLX524361 TUS524360:TVT524361 UEO524360:UFP524361 UOK524360:UPL524361 UYG524360:UZH524361 VIC524360:VJD524361 VRY524360:VSZ524361 WBU524360:WCV524361 WLQ524360:WMR524361 WVM524360:WWN524361 D589896:AE589897 JA589896:KB589897 SW589896:TX589897 ACS589896:ADT589897 AMO589896:ANP589897 AWK589896:AXL589897 BGG589896:BHH589897 BQC589896:BRD589897 BZY589896:CAZ589897 CJU589896:CKV589897 CTQ589896:CUR589897 DDM589896:DEN589897 DNI589896:DOJ589897 DXE589896:DYF589897 EHA589896:EIB589897 EQW589896:ERX589897 FAS589896:FBT589897 FKO589896:FLP589897 FUK589896:FVL589897 GEG589896:GFH589897 GOC589896:GPD589897 GXY589896:GYZ589897 HHU589896:HIV589897 HRQ589896:HSR589897 IBM589896:ICN589897 ILI589896:IMJ589897 IVE589896:IWF589897 JFA589896:JGB589897 JOW589896:JPX589897 JYS589896:JZT589897 KIO589896:KJP589897 KSK589896:KTL589897 LCG589896:LDH589897 LMC589896:LND589897 LVY589896:LWZ589897 MFU589896:MGV589897 MPQ589896:MQR589897 MZM589896:NAN589897 NJI589896:NKJ589897 NTE589896:NUF589897 ODA589896:OEB589897 OMW589896:ONX589897 OWS589896:OXT589897 PGO589896:PHP589897 PQK589896:PRL589897 QAG589896:QBH589897 QKC589896:QLD589897 QTY589896:QUZ589897 RDU589896:REV589897 RNQ589896:ROR589897 RXM589896:RYN589897 SHI589896:SIJ589897 SRE589896:SSF589897 TBA589896:TCB589897 TKW589896:TLX589897 TUS589896:TVT589897 UEO589896:UFP589897 UOK589896:UPL589897 UYG589896:UZH589897 VIC589896:VJD589897 VRY589896:VSZ589897 WBU589896:WCV589897 WLQ589896:WMR589897 WVM589896:WWN589897 D655432:AE655433 JA655432:KB655433 SW655432:TX655433 ACS655432:ADT655433 AMO655432:ANP655433 AWK655432:AXL655433 BGG655432:BHH655433 BQC655432:BRD655433 BZY655432:CAZ655433 CJU655432:CKV655433 CTQ655432:CUR655433 DDM655432:DEN655433 DNI655432:DOJ655433 DXE655432:DYF655433 EHA655432:EIB655433 EQW655432:ERX655433 FAS655432:FBT655433 FKO655432:FLP655433 FUK655432:FVL655433 GEG655432:GFH655433 GOC655432:GPD655433 GXY655432:GYZ655433 HHU655432:HIV655433 HRQ655432:HSR655433 IBM655432:ICN655433 ILI655432:IMJ655433 IVE655432:IWF655433 JFA655432:JGB655433 JOW655432:JPX655433 JYS655432:JZT655433 KIO655432:KJP655433 KSK655432:KTL655433 LCG655432:LDH655433 LMC655432:LND655433 LVY655432:LWZ655433 MFU655432:MGV655433 MPQ655432:MQR655433 MZM655432:NAN655433 NJI655432:NKJ655433 NTE655432:NUF655433 ODA655432:OEB655433 OMW655432:ONX655433 OWS655432:OXT655433 PGO655432:PHP655433 PQK655432:PRL655433 QAG655432:QBH655433 QKC655432:QLD655433 QTY655432:QUZ655433 RDU655432:REV655433 RNQ655432:ROR655433 RXM655432:RYN655433 SHI655432:SIJ655433 SRE655432:SSF655433 TBA655432:TCB655433 TKW655432:TLX655433 TUS655432:TVT655433 UEO655432:UFP655433 UOK655432:UPL655433 UYG655432:UZH655433 VIC655432:VJD655433 VRY655432:VSZ655433 WBU655432:WCV655433 WLQ655432:WMR655433 WVM655432:WWN655433 D720968:AE720969 JA720968:KB720969 SW720968:TX720969 ACS720968:ADT720969 AMO720968:ANP720969 AWK720968:AXL720969 BGG720968:BHH720969 BQC720968:BRD720969 BZY720968:CAZ720969 CJU720968:CKV720969 CTQ720968:CUR720969 DDM720968:DEN720969 DNI720968:DOJ720969 DXE720968:DYF720969 EHA720968:EIB720969 EQW720968:ERX720969 FAS720968:FBT720969 FKO720968:FLP720969 FUK720968:FVL720969 GEG720968:GFH720969 GOC720968:GPD720969 GXY720968:GYZ720969 HHU720968:HIV720969 HRQ720968:HSR720969 IBM720968:ICN720969 ILI720968:IMJ720969 IVE720968:IWF720969 JFA720968:JGB720969 JOW720968:JPX720969 JYS720968:JZT720969 KIO720968:KJP720969 KSK720968:KTL720969 LCG720968:LDH720969 LMC720968:LND720969 LVY720968:LWZ720969 MFU720968:MGV720969 MPQ720968:MQR720969 MZM720968:NAN720969 NJI720968:NKJ720969 NTE720968:NUF720969 ODA720968:OEB720969 OMW720968:ONX720969 OWS720968:OXT720969 PGO720968:PHP720969 PQK720968:PRL720969 QAG720968:QBH720969 QKC720968:QLD720969 QTY720968:QUZ720969 RDU720968:REV720969 RNQ720968:ROR720969 RXM720968:RYN720969 SHI720968:SIJ720969 SRE720968:SSF720969 TBA720968:TCB720969 TKW720968:TLX720969 TUS720968:TVT720969 UEO720968:UFP720969 UOK720968:UPL720969 UYG720968:UZH720969 VIC720968:VJD720969 VRY720968:VSZ720969 WBU720968:WCV720969 WLQ720968:WMR720969 WVM720968:WWN720969 D786504:AE786505 JA786504:KB786505 SW786504:TX786505 ACS786504:ADT786505 AMO786504:ANP786505 AWK786504:AXL786505 BGG786504:BHH786505 BQC786504:BRD786505 BZY786504:CAZ786505 CJU786504:CKV786505 CTQ786504:CUR786505 DDM786504:DEN786505 DNI786504:DOJ786505 DXE786504:DYF786505 EHA786504:EIB786505 EQW786504:ERX786505 FAS786504:FBT786505 FKO786504:FLP786505 FUK786504:FVL786505 GEG786504:GFH786505 GOC786504:GPD786505 GXY786504:GYZ786505 HHU786504:HIV786505 HRQ786504:HSR786505 IBM786504:ICN786505 ILI786504:IMJ786505 IVE786504:IWF786505 JFA786504:JGB786505 JOW786504:JPX786505 JYS786504:JZT786505 KIO786504:KJP786505 KSK786504:KTL786505 LCG786504:LDH786505 LMC786504:LND786505 LVY786504:LWZ786505 MFU786504:MGV786505 MPQ786504:MQR786505 MZM786504:NAN786505 NJI786504:NKJ786505 NTE786504:NUF786505 ODA786504:OEB786505 OMW786504:ONX786505 OWS786504:OXT786505 PGO786504:PHP786505 PQK786504:PRL786505 QAG786504:QBH786505 QKC786504:QLD786505 QTY786504:QUZ786505 RDU786504:REV786505 RNQ786504:ROR786505 RXM786504:RYN786505 SHI786504:SIJ786505 SRE786504:SSF786505 TBA786504:TCB786505 TKW786504:TLX786505 TUS786504:TVT786505 UEO786504:UFP786505 UOK786504:UPL786505 UYG786504:UZH786505 VIC786504:VJD786505 VRY786504:VSZ786505 WBU786504:WCV786505 WLQ786504:WMR786505 WVM786504:WWN786505 D852040:AE852041 JA852040:KB852041 SW852040:TX852041 ACS852040:ADT852041 AMO852040:ANP852041 AWK852040:AXL852041 BGG852040:BHH852041 BQC852040:BRD852041 BZY852040:CAZ852041 CJU852040:CKV852041 CTQ852040:CUR852041 DDM852040:DEN852041 DNI852040:DOJ852041 DXE852040:DYF852041 EHA852040:EIB852041 EQW852040:ERX852041 FAS852040:FBT852041 FKO852040:FLP852041 FUK852040:FVL852041 GEG852040:GFH852041 GOC852040:GPD852041 GXY852040:GYZ852041 HHU852040:HIV852041 HRQ852040:HSR852041 IBM852040:ICN852041 ILI852040:IMJ852041 IVE852040:IWF852041 JFA852040:JGB852041 JOW852040:JPX852041 JYS852040:JZT852041 KIO852040:KJP852041 KSK852040:KTL852041 LCG852040:LDH852041 LMC852040:LND852041 LVY852040:LWZ852041 MFU852040:MGV852041 MPQ852040:MQR852041 MZM852040:NAN852041 NJI852040:NKJ852041 NTE852040:NUF852041 ODA852040:OEB852041 OMW852040:ONX852041 OWS852040:OXT852041 PGO852040:PHP852041 PQK852040:PRL852041 QAG852040:QBH852041 QKC852040:QLD852041 QTY852040:QUZ852041 RDU852040:REV852041 RNQ852040:ROR852041 RXM852040:RYN852041 SHI852040:SIJ852041 SRE852040:SSF852041 TBA852040:TCB852041 TKW852040:TLX852041 TUS852040:TVT852041 UEO852040:UFP852041 UOK852040:UPL852041 UYG852040:UZH852041 VIC852040:VJD852041 VRY852040:VSZ852041 WBU852040:WCV852041 WLQ852040:WMR852041 WVM852040:WWN852041 D917576:AE917577 JA917576:KB917577 SW917576:TX917577 ACS917576:ADT917577 AMO917576:ANP917577 AWK917576:AXL917577 BGG917576:BHH917577 BQC917576:BRD917577 BZY917576:CAZ917577 CJU917576:CKV917577 CTQ917576:CUR917577 DDM917576:DEN917577 DNI917576:DOJ917577 DXE917576:DYF917577 EHA917576:EIB917577 EQW917576:ERX917577 FAS917576:FBT917577 FKO917576:FLP917577 FUK917576:FVL917577 GEG917576:GFH917577 GOC917576:GPD917577 GXY917576:GYZ917577 HHU917576:HIV917577 HRQ917576:HSR917577 IBM917576:ICN917577 ILI917576:IMJ917577 IVE917576:IWF917577 JFA917576:JGB917577 JOW917576:JPX917577 JYS917576:JZT917577 KIO917576:KJP917577 KSK917576:KTL917577 LCG917576:LDH917577 LMC917576:LND917577 LVY917576:LWZ917577 MFU917576:MGV917577 MPQ917576:MQR917577 MZM917576:NAN917577 NJI917576:NKJ917577 NTE917576:NUF917577 ODA917576:OEB917577 OMW917576:ONX917577 OWS917576:OXT917577 PGO917576:PHP917577 PQK917576:PRL917577 QAG917576:QBH917577 QKC917576:QLD917577 QTY917576:QUZ917577 RDU917576:REV917577 RNQ917576:ROR917577 RXM917576:RYN917577 SHI917576:SIJ917577 SRE917576:SSF917577 TBA917576:TCB917577 TKW917576:TLX917577 TUS917576:TVT917577 UEO917576:UFP917577 UOK917576:UPL917577 UYG917576:UZH917577 VIC917576:VJD917577 VRY917576:VSZ917577 WBU917576:WCV917577 WLQ917576:WMR917577 WVM917576:WWN917577 D983112:AE983113 JA983112:KB983113 SW983112:TX983113 ACS983112:ADT983113 AMO983112:ANP983113 AWK983112:AXL983113 BGG983112:BHH983113 BQC983112:BRD983113 BZY983112:CAZ983113 CJU983112:CKV983113 CTQ983112:CUR983113 DDM983112:DEN983113 DNI983112:DOJ983113 DXE983112:DYF983113 EHA983112:EIB983113 EQW983112:ERX983113 FAS983112:FBT983113 FKO983112:FLP983113 FUK983112:FVL983113 GEG983112:GFH983113 GOC983112:GPD983113 GXY983112:GYZ983113 HHU983112:HIV983113 HRQ983112:HSR983113 IBM983112:ICN983113 ILI983112:IMJ983113 IVE983112:IWF983113 JFA983112:JGB983113 JOW983112:JPX983113 JYS983112:JZT983113 KIO983112:KJP983113 KSK983112:KTL983113 LCG983112:LDH983113 LMC983112:LND983113 LVY983112:LWZ983113 MFU983112:MGV983113 MPQ983112:MQR983113 MZM983112:NAN983113 NJI983112:NKJ983113 NTE983112:NUF983113 ODA983112:OEB983113 OMW983112:ONX983113 OWS983112:OXT983113 PGO983112:PHP983113 PQK983112:PRL983113 QAG983112:QBH983113 QKC983112:QLD983113 QTY983112:QUZ983113 RDU983112:REV983113 RNQ983112:ROR983113 RXM983112:RYN983113 SHI983112:SIJ983113 SRE983112:SSF983113 TBA983112:TCB983113 TKW983112:TLX983113 TUS983112:TVT983113 UEO983112:UFP983113 UOK983112:UPL983113 UYG983112:UZH983113 VIC983112:VJD983113 VRY983112:VSZ983113 WBU983112:WCV983113 WLQ983112:WMR983113 WVM983112:WWN983113 AI68:AJ69 KE68:KF69 UA68:UB69 ADW68:ADX69 ANS68:ANT69 AXO68:AXP69 BHK68:BHL69 BRG68:BRH69 CBC68:CBD69 CKY68:CKZ69 CUU68:CUV69 DEQ68:DER69 DOM68:DON69 DYI68:DYJ69 EIE68:EIF69 ESA68:ESB69 FBW68:FBX69 FLS68:FLT69 FVO68:FVP69 GFK68:GFL69 GPG68:GPH69 GZC68:GZD69 HIY68:HIZ69 HSU68:HSV69 ICQ68:ICR69 IMM68:IMN69 IWI68:IWJ69 JGE68:JGF69 JQA68:JQB69 JZW68:JZX69 KJS68:KJT69 KTO68:KTP69 LDK68:LDL69 LNG68:LNH69 LXC68:LXD69 MGY68:MGZ69 MQU68:MQV69 NAQ68:NAR69 NKM68:NKN69 NUI68:NUJ69 OEE68:OEF69 OOA68:OOB69 OXW68:OXX69 PHS68:PHT69 PRO68:PRP69 QBK68:QBL69 QLG68:QLH69 QVC68:QVD69 REY68:REZ69 ROU68:ROV69 RYQ68:RYR69 SIM68:SIN69 SSI68:SSJ69 TCE68:TCF69 TMA68:TMB69 TVW68:TVX69 UFS68:UFT69 UPO68:UPP69 UZK68:UZL69 VJG68:VJH69 VTC68:VTD69 WCY68:WCZ69 WMU68:WMV69 WWQ68:WWR69 AI65608:AJ65609 KE65608:KF65609 UA65608:UB65609 ADW65608:ADX65609 ANS65608:ANT65609 AXO65608:AXP65609 BHK65608:BHL65609 BRG65608:BRH65609 CBC65608:CBD65609 CKY65608:CKZ65609 CUU65608:CUV65609 DEQ65608:DER65609 DOM65608:DON65609 DYI65608:DYJ65609 EIE65608:EIF65609 ESA65608:ESB65609 FBW65608:FBX65609 FLS65608:FLT65609 FVO65608:FVP65609 GFK65608:GFL65609 GPG65608:GPH65609 GZC65608:GZD65609 HIY65608:HIZ65609 HSU65608:HSV65609 ICQ65608:ICR65609 IMM65608:IMN65609 IWI65608:IWJ65609 JGE65608:JGF65609 JQA65608:JQB65609 JZW65608:JZX65609 KJS65608:KJT65609 KTO65608:KTP65609 LDK65608:LDL65609 LNG65608:LNH65609 LXC65608:LXD65609 MGY65608:MGZ65609 MQU65608:MQV65609 NAQ65608:NAR65609 NKM65608:NKN65609 NUI65608:NUJ65609 OEE65608:OEF65609 OOA65608:OOB65609 OXW65608:OXX65609 PHS65608:PHT65609 PRO65608:PRP65609 QBK65608:QBL65609 QLG65608:QLH65609 QVC65608:QVD65609 REY65608:REZ65609 ROU65608:ROV65609 RYQ65608:RYR65609 SIM65608:SIN65609 SSI65608:SSJ65609 TCE65608:TCF65609 TMA65608:TMB65609 TVW65608:TVX65609 UFS65608:UFT65609 UPO65608:UPP65609 UZK65608:UZL65609 VJG65608:VJH65609 VTC65608:VTD65609 WCY65608:WCZ65609 WMU65608:WMV65609 WWQ65608:WWR65609 AI131144:AJ131145 KE131144:KF131145 UA131144:UB131145 ADW131144:ADX131145 ANS131144:ANT131145 AXO131144:AXP131145 BHK131144:BHL131145 BRG131144:BRH131145 CBC131144:CBD131145 CKY131144:CKZ131145 CUU131144:CUV131145 DEQ131144:DER131145 DOM131144:DON131145 DYI131144:DYJ131145 EIE131144:EIF131145 ESA131144:ESB131145 FBW131144:FBX131145 FLS131144:FLT131145 FVO131144:FVP131145 GFK131144:GFL131145 GPG131144:GPH131145 GZC131144:GZD131145 HIY131144:HIZ131145 HSU131144:HSV131145 ICQ131144:ICR131145 IMM131144:IMN131145 IWI131144:IWJ131145 JGE131144:JGF131145 JQA131144:JQB131145 JZW131144:JZX131145 KJS131144:KJT131145 KTO131144:KTP131145 LDK131144:LDL131145 LNG131144:LNH131145 LXC131144:LXD131145 MGY131144:MGZ131145 MQU131144:MQV131145 NAQ131144:NAR131145 NKM131144:NKN131145 NUI131144:NUJ131145 OEE131144:OEF131145 OOA131144:OOB131145 OXW131144:OXX131145 PHS131144:PHT131145 PRO131144:PRP131145 QBK131144:QBL131145 QLG131144:QLH131145 QVC131144:QVD131145 REY131144:REZ131145 ROU131144:ROV131145 RYQ131144:RYR131145 SIM131144:SIN131145 SSI131144:SSJ131145 TCE131144:TCF131145 TMA131144:TMB131145 TVW131144:TVX131145 UFS131144:UFT131145 UPO131144:UPP131145 UZK131144:UZL131145 VJG131144:VJH131145 VTC131144:VTD131145 WCY131144:WCZ131145 WMU131144:WMV131145 WWQ131144:WWR131145 AI196680:AJ196681 KE196680:KF196681 UA196680:UB196681 ADW196680:ADX196681 ANS196680:ANT196681 AXO196680:AXP196681 BHK196680:BHL196681 BRG196680:BRH196681 CBC196680:CBD196681 CKY196680:CKZ196681 CUU196680:CUV196681 DEQ196680:DER196681 DOM196680:DON196681 DYI196680:DYJ196681 EIE196680:EIF196681 ESA196680:ESB196681 FBW196680:FBX196681 FLS196680:FLT196681 FVO196680:FVP196681 GFK196680:GFL196681 GPG196680:GPH196681 GZC196680:GZD196681 HIY196680:HIZ196681 HSU196680:HSV196681 ICQ196680:ICR196681 IMM196680:IMN196681 IWI196680:IWJ196681 JGE196680:JGF196681 JQA196680:JQB196681 JZW196680:JZX196681 KJS196680:KJT196681 KTO196680:KTP196681 LDK196680:LDL196681 LNG196680:LNH196681 LXC196680:LXD196681 MGY196680:MGZ196681 MQU196680:MQV196681 NAQ196680:NAR196681 NKM196680:NKN196681 NUI196680:NUJ196681 OEE196680:OEF196681 OOA196680:OOB196681 OXW196680:OXX196681 PHS196680:PHT196681 PRO196680:PRP196681 QBK196680:QBL196681 QLG196680:QLH196681 QVC196680:QVD196681 REY196680:REZ196681 ROU196680:ROV196681 RYQ196680:RYR196681 SIM196680:SIN196681 SSI196680:SSJ196681 TCE196680:TCF196681 TMA196680:TMB196681 TVW196680:TVX196681 UFS196680:UFT196681 UPO196680:UPP196681 UZK196680:UZL196681 VJG196680:VJH196681 VTC196680:VTD196681 WCY196680:WCZ196681 WMU196680:WMV196681 WWQ196680:WWR196681 AI262216:AJ262217 KE262216:KF262217 UA262216:UB262217 ADW262216:ADX262217 ANS262216:ANT262217 AXO262216:AXP262217 BHK262216:BHL262217 BRG262216:BRH262217 CBC262216:CBD262217 CKY262216:CKZ262217 CUU262216:CUV262217 DEQ262216:DER262217 DOM262216:DON262217 DYI262216:DYJ262217 EIE262216:EIF262217 ESA262216:ESB262217 FBW262216:FBX262217 FLS262216:FLT262217 FVO262216:FVP262217 GFK262216:GFL262217 GPG262216:GPH262217 GZC262216:GZD262217 HIY262216:HIZ262217 HSU262216:HSV262217 ICQ262216:ICR262217 IMM262216:IMN262217 IWI262216:IWJ262217 JGE262216:JGF262217 JQA262216:JQB262217 JZW262216:JZX262217 KJS262216:KJT262217 KTO262216:KTP262217 LDK262216:LDL262217 LNG262216:LNH262217 LXC262216:LXD262217 MGY262216:MGZ262217 MQU262216:MQV262217 NAQ262216:NAR262217 NKM262216:NKN262217 NUI262216:NUJ262217 OEE262216:OEF262217 OOA262216:OOB262217 OXW262216:OXX262217 PHS262216:PHT262217 PRO262216:PRP262217 QBK262216:QBL262217 QLG262216:QLH262217 QVC262216:QVD262217 REY262216:REZ262217 ROU262216:ROV262217 RYQ262216:RYR262217 SIM262216:SIN262217 SSI262216:SSJ262217 TCE262216:TCF262217 TMA262216:TMB262217 TVW262216:TVX262217 UFS262216:UFT262217 UPO262216:UPP262217 UZK262216:UZL262217 VJG262216:VJH262217 VTC262216:VTD262217 WCY262216:WCZ262217 WMU262216:WMV262217 WWQ262216:WWR262217 AI327752:AJ327753 KE327752:KF327753 UA327752:UB327753 ADW327752:ADX327753 ANS327752:ANT327753 AXO327752:AXP327753 BHK327752:BHL327753 BRG327752:BRH327753 CBC327752:CBD327753 CKY327752:CKZ327753 CUU327752:CUV327753 DEQ327752:DER327753 DOM327752:DON327753 DYI327752:DYJ327753 EIE327752:EIF327753 ESA327752:ESB327753 FBW327752:FBX327753 FLS327752:FLT327753 FVO327752:FVP327753 GFK327752:GFL327753 GPG327752:GPH327753 GZC327752:GZD327753 HIY327752:HIZ327753 HSU327752:HSV327753 ICQ327752:ICR327753 IMM327752:IMN327753 IWI327752:IWJ327753 JGE327752:JGF327753 JQA327752:JQB327753 JZW327752:JZX327753 KJS327752:KJT327753 KTO327752:KTP327753 LDK327752:LDL327753 LNG327752:LNH327753 LXC327752:LXD327753 MGY327752:MGZ327753 MQU327752:MQV327753 NAQ327752:NAR327753 NKM327752:NKN327753 NUI327752:NUJ327753 OEE327752:OEF327753 OOA327752:OOB327753 OXW327752:OXX327753 PHS327752:PHT327753 PRO327752:PRP327753 QBK327752:QBL327753 QLG327752:QLH327753 QVC327752:QVD327753 REY327752:REZ327753 ROU327752:ROV327753 RYQ327752:RYR327753 SIM327752:SIN327753 SSI327752:SSJ327753 TCE327752:TCF327753 TMA327752:TMB327753 TVW327752:TVX327753 UFS327752:UFT327753 UPO327752:UPP327753 UZK327752:UZL327753 VJG327752:VJH327753 VTC327752:VTD327753 WCY327752:WCZ327753 WMU327752:WMV327753 WWQ327752:WWR327753 AI393288:AJ393289 KE393288:KF393289 UA393288:UB393289 ADW393288:ADX393289 ANS393288:ANT393289 AXO393288:AXP393289 BHK393288:BHL393289 BRG393288:BRH393289 CBC393288:CBD393289 CKY393288:CKZ393289 CUU393288:CUV393289 DEQ393288:DER393289 DOM393288:DON393289 DYI393288:DYJ393289 EIE393288:EIF393289 ESA393288:ESB393289 FBW393288:FBX393289 FLS393288:FLT393289 FVO393288:FVP393289 GFK393288:GFL393289 GPG393288:GPH393289 GZC393288:GZD393289 HIY393288:HIZ393289 HSU393288:HSV393289 ICQ393288:ICR393289 IMM393288:IMN393289 IWI393288:IWJ393289 JGE393288:JGF393289 JQA393288:JQB393289 JZW393288:JZX393289 KJS393288:KJT393289 KTO393288:KTP393289 LDK393288:LDL393289 LNG393288:LNH393289 LXC393288:LXD393289 MGY393288:MGZ393289 MQU393288:MQV393289 NAQ393288:NAR393289 NKM393288:NKN393289 NUI393288:NUJ393289 OEE393288:OEF393289 OOA393288:OOB393289 OXW393288:OXX393289 PHS393288:PHT393289 PRO393288:PRP393289 QBK393288:QBL393289 QLG393288:QLH393289 QVC393288:QVD393289 REY393288:REZ393289 ROU393288:ROV393289 RYQ393288:RYR393289 SIM393288:SIN393289 SSI393288:SSJ393289 TCE393288:TCF393289 TMA393288:TMB393289 TVW393288:TVX393289 UFS393288:UFT393289 UPO393288:UPP393289 UZK393288:UZL393289 VJG393288:VJH393289 VTC393288:VTD393289 WCY393288:WCZ393289 WMU393288:WMV393289 WWQ393288:WWR393289 AI458824:AJ458825 KE458824:KF458825 UA458824:UB458825 ADW458824:ADX458825 ANS458824:ANT458825 AXO458824:AXP458825 BHK458824:BHL458825 BRG458824:BRH458825 CBC458824:CBD458825 CKY458824:CKZ458825 CUU458824:CUV458825 DEQ458824:DER458825 DOM458824:DON458825 DYI458824:DYJ458825 EIE458824:EIF458825 ESA458824:ESB458825 FBW458824:FBX458825 FLS458824:FLT458825 FVO458824:FVP458825 GFK458824:GFL458825 GPG458824:GPH458825 GZC458824:GZD458825 HIY458824:HIZ458825 HSU458824:HSV458825 ICQ458824:ICR458825 IMM458824:IMN458825 IWI458824:IWJ458825 JGE458824:JGF458825 JQA458824:JQB458825 JZW458824:JZX458825 KJS458824:KJT458825 KTO458824:KTP458825 LDK458824:LDL458825 LNG458824:LNH458825 LXC458824:LXD458825 MGY458824:MGZ458825 MQU458824:MQV458825 NAQ458824:NAR458825 NKM458824:NKN458825 NUI458824:NUJ458825 OEE458824:OEF458825 OOA458824:OOB458825 OXW458824:OXX458825 PHS458824:PHT458825 PRO458824:PRP458825 QBK458824:QBL458825 QLG458824:QLH458825 QVC458824:QVD458825 REY458824:REZ458825 ROU458824:ROV458825 RYQ458824:RYR458825 SIM458824:SIN458825 SSI458824:SSJ458825 TCE458824:TCF458825 TMA458824:TMB458825 TVW458824:TVX458825 UFS458824:UFT458825 UPO458824:UPP458825 UZK458824:UZL458825 VJG458824:VJH458825 VTC458824:VTD458825 WCY458824:WCZ458825 WMU458824:WMV458825 WWQ458824:WWR458825 AI524360:AJ524361 KE524360:KF524361 UA524360:UB524361 ADW524360:ADX524361 ANS524360:ANT524361 AXO524360:AXP524361 BHK524360:BHL524361 BRG524360:BRH524361 CBC524360:CBD524361 CKY524360:CKZ524361 CUU524360:CUV524361 DEQ524360:DER524361 DOM524360:DON524361 DYI524360:DYJ524361 EIE524360:EIF524361 ESA524360:ESB524361 FBW524360:FBX524361 FLS524360:FLT524361 FVO524360:FVP524361 GFK524360:GFL524361 GPG524360:GPH524361 GZC524360:GZD524361 HIY524360:HIZ524361 HSU524360:HSV524361 ICQ524360:ICR524361 IMM524360:IMN524361 IWI524360:IWJ524361 JGE524360:JGF524361 JQA524360:JQB524361 JZW524360:JZX524361 KJS524360:KJT524361 KTO524360:KTP524361 LDK524360:LDL524361 LNG524360:LNH524361 LXC524360:LXD524361 MGY524360:MGZ524361 MQU524360:MQV524361 NAQ524360:NAR524361 NKM524360:NKN524361 NUI524360:NUJ524361 OEE524360:OEF524361 OOA524360:OOB524361 OXW524360:OXX524361 PHS524360:PHT524361 PRO524360:PRP524361 QBK524360:QBL524361 QLG524360:QLH524361 QVC524360:QVD524361 REY524360:REZ524361 ROU524360:ROV524361 RYQ524360:RYR524361 SIM524360:SIN524361 SSI524360:SSJ524361 TCE524360:TCF524361 TMA524360:TMB524361 TVW524360:TVX524361 UFS524360:UFT524361 UPO524360:UPP524361 UZK524360:UZL524361 VJG524360:VJH524361 VTC524360:VTD524361 WCY524360:WCZ524361 WMU524360:WMV524361 WWQ524360:WWR524361 AI589896:AJ589897 KE589896:KF589897 UA589896:UB589897 ADW589896:ADX589897 ANS589896:ANT589897 AXO589896:AXP589897 BHK589896:BHL589897 BRG589896:BRH589897 CBC589896:CBD589897 CKY589896:CKZ589897 CUU589896:CUV589897 DEQ589896:DER589897 DOM589896:DON589897 DYI589896:DYJ589897 EIE589896:EIF589897 ESA589896:ESB589897 FBW589896:FBX589897 FLS589896:FLT589897 FVO589896:FVP589897 GFK589896:GFL589897 GPG589896:GPH589897 GZC589896:GZD589897 HIY589896:HIZ589897 HSU589896:HSV589897 ICQ589896:ICR589897 IMM589896:IMN589897 IWI589896:IWJ589897 JGE589896:JGF589897 JQA589896:JQB589897 JZW589896:JZX589897 KJS589896:KJT589897 KTO589896:KTP589897 LDK589896:LDL589897 LNG589896:LNH589897 LXC589896:LXD589897 MGY589896:MGZ589897 MQU589896:MQV589897 NAQ589896:NAR589897 NKM589896:NKN589897 NUI589896:NUJ589897 OEE589896:OEF589897 OOA589896:OOB589897 OXW589896:OXX589897 PHS589896:PHT589897 PRO589896:PRP589897 QBK589896:QBL589897 QLG589896:QLH589897 QVC589896:QVD589897 REY589896:REZ589897 ROU589896:ROV589897 RYQ589896:RYR589897 SIM589896:SIN589897 SSI589896:SSJ589897 TCE589896:TCF589897 TMA589896:TMB589897 TVW589896:TVX589897 UFS589896:UFT589897 UPO589896:UPP589897 UZK589896:UZL589897 VJG589896:VJH589897 VTC589896:VTD589897 WCY589896:WCZ589897 WMU589896:WMV589897 WWQ589896:WWR589897 AI655432:AJ655433 KE655432:KF655433 UA655432:UB655433 ADW655432:ADX655433 ANS655432:ANT655433 AXO655432:AXP655433 BHK655432:BHL655433 BRG655432:BRH655433 CBC655432:CBD655433 CKY655432:CKZ655433 CUU655432:CUV655433 DEQ655432:DER655433 DOM655432:DON655433 DYI655432:DYJ655433 EIE655432:EIF655433 ESA655432:ESB655433 FBW655432:FBX655433 FLS655432:FLT655433 FVO655432:FVP655433 GFK655432:GFL655433 GPG655432:GPH655433 GZC655432:GZD655433 HIY655432:HIZ655433 HSU655432:HSV655433 ICQ655432:ICR655433 IMM655432:IMN655433 IWI655432:IWJ655433 JGE655432:JGF655433 JQA655432:JQB655433 JZW655432:JZX655433 KJS655432:KJT655433 KTO655432:KTP655433 LDK655432:LDL655433 LNG655432:LNH655433 LXC655432:LXD655433 MGY655432:MGZ655433 MQU655432:MQV655433 NAQ655432:NAR655433 NKM655432:NKN655433 NUI655432:NUJ655433 OEE655432:OEF655433 OOA655432:OOB655433 OXW655432:OXX655433 PHS655432:PHT655433 PRO655432:PRP655433 QBK655432:QBL655433 QLG655432:QLH655433 QVC655432:QVD655433 REY655432:REZ655433 ROU655432:ROV655433 RYQ655432:RYR655433 SIM655432:SIN655433 SSI655432:SSJ655433 TCE655432:TCF655433 TMA655432:TMB655433 TVW655432:TVX655433 UFS655432:UFT655433 UPO655432:UPP655433 UZK655432:UZL655433 VJG655432:VJH655433 VTC655432:VTD655433 WCY655432:WCZ655433 WMU655432:WMV655433 WWQ655432:WWR655433 AI720968:AJ720969 KE720968:KF720969 UA720968:UB720969 ADW720968:ADX720969 ANS720968:ANT720969 AXO720968:AXP720969 BHK720968:BHL720969 BRG720968:BRH720969 CBC720968:CBD720969 CKY720968:CKZ720969 CUU720968:CUV720969 DEQ720968:DER720969 DOM720968:DON720969 DYI720968:DYJ720969 EIE720968:EIF720969 ESA720968:ESB720969 FBW720968:FBX720969 FLS720968:FLT720969 FVO720968:FVP720969 GFK720968:GFL720969 GPG720968:GPH720969 GZC720968:GZD720969 HIY720968:HIZ720969 HSU720968:HSV720969 ICQ720968:ICR720969 IMM720968:IMN720969 IWI720968:IWJ720969 JGE720968:JGF720969 JQA720968:JQB720969 JZW720968:JZX720969 KJS720968:KJT720969 KTO720968:KTP720969 LDK720968:LDL720969 LNG720968:LNH720969 LXC720968:LXD720969 MGY720968:MGZ720969 MQU720968:MQV720969 NAQ720968:NAR720969 NKM720968:NKN720969 NUI720968:NUJ720969 OEE720968:OEF720969 OOA720968:OOB720969 OXW720968:OXX720969 PHS720968:PHT720969 PRO720968:PRP720969 QBK720968:QBL720969 QLG720968:QLH720969 QVC720968:QVD720969 REY720968:REZ720969 ROU720968:ROV720969 RYQ720968:RYR720969 SIM720968:SIN720969 SSI720968:SSJ720969 TCE720968:TCF720969 TMA720968:TMB720969 TVW720968:TVX720969 UFS720968:UFT720969 UPO720968:UPP720969 UZK720968:UZL720969 VJG720968:VJH720969 VTC720968:VTD720969 WCY720968:WCZ720969 WMU720968:WMV720969 WWQ720968:WWR720969 AI786504:AJ786505 KE786504:KF786505 UA786504:UB786505 ADW786504:ADX786505 ANS786504:ANT786505 AXO786504:AXP786505 BHK786504:BHL786505 BRG786504:BRH786505 CBC786504:CBD786505 CKY786504:CKZ786505 CUU786504:CUV786505 DEQ786504:DER786505 DOM786504:DON786505 DYI786504:DYJ786505 EIE786504:EIF786505 ESA786504:ESB786505 FBW786504:FBX786505 FLS786504:FLT786505 FVO786504:FVP786505 GFK786504:GFL786505 GPG786504:GPH786505 GZC786504:GZD786505 HIY786504:HIZ786505 HSU786504:HSV786505 ICQ786504:ICR786505 IMM786504:IMN786505 IWI786504:IWJ786505 JGE786504:JGF786505 JQA786504:JQB786505 JZW786504:JZX786505 KJS786504:KJT786505 KTO786504:KTP786505 LDK786504:LDL786505 LNG786504:LNH786505 LXC786504:LXD786505 MGY786504:MGZ786505 MQU786504:MQV786505 NAQ786504:NAR786505 NKM786504:NKN786505 NUI786504:NUJ786505 OEE786504:OEF786505 OOA786504:OOB786505 OXW786504:OXX786505 PHS786504:PHT786505 PRO786504:PRP786505 QBK786504:QBL786505 QLG786504:QLH786505 QVC786504:QVD786505 REY786504:REZ786505 ROU786504:ROV786505 RYQ786504:RYR786505 SIM786504:SIN786505 SSI786504:SSJ786505 TCE786504:TCF786505 TMA786504:TMB786505 TVW786504:TVX786505 UFS786504:UFT786505 UPO786504:UPP786505 UZK786504:UZL786505 VJG786504:VJH786505 VTC786504:VTD786505 WCY786504:WCZ786505 WMU786504:WMV786505 WWQ786504:WWR786505 AI852040:AJ852041 KE852040:KF852041 UA852040:UB852041 ADW852040:ADX852041 ANS852040:ANT852041 AXO852040:AXP852041 BHK852040:BHL852041 BRG852040:BRH852041 CBC852040:CBD852041 CKY852040:CKZ852041 CUU852040:CUV852041 DEQ852040:DER852041 DOM852040:DON852041 DYI852040:DYJ852041 EIE852040:EIF852041 ESA852040:ESB852041 FBW852040:FBX852041 FLS852040:FLT852041 FVO852040:FVP852041 GFK852040:GFL852041 GPG852040:GPH852041 GZC852040:GZD852041 HIY852040:HIZ852041 HSU852040:HSV852041 ICQ852040:ICR852041 IMM852040:IMN852041 IWI852040:IWJ852041 JGE852040:JGF852041 JQA852040:JQB852041 JZW852040:JZX852041 KJS852040:KJT852041 KTO852040:KTP852041 LDK852040:LDL852041 LNG852040:LNH852041 LXC852040:LXD852041 MGY852040:MGZ852041 MQU852040:MQV852041 NAQ852040:NAR852041 NKM852040:NKN852041 NUI852040:NUJ852041 OEE852040:OEF852041 OOA852040:OOB852041 OXW852040:OXX852041 PHS852040:PHT852041 PRO852040:PRP852041 QBK852040:QBL852041 QLG852040:QLH852041 QVC852040:QVD852041 REY852040:REZ852041 ROU852040:ROV852041 RYQ852040:RYR852041 SIM852040:SIN852041 SSI852040:SSJ852041 TCE852040:TCF852041 TMA852040:TMB852041 TVW852040:TVX852041 UFS852040:UFT852041 UPO852040:UPP852041 UZK852040:UZL852041 VJG852040:VJH852041 VTC852040:VTD852041 WCY852040:WCZ852041 WMU852040:WMV852041 WWQ852040:WWR852041 AI917576:AJ917577 KE917576:KF917577 UA917576:UB917577 ADW917576:ADX917577 ANS917576:ANT917577 AXO917576:AXP917577 BHK917576:BHL917577 BRG917576:BRH917577 CBC917576:CBD917577 CKY917576:CKZ917577 CUU917576:CUV917577 DEQ917576:DER917577 DOM917576:DON917577 DYI917576:DYJ917577 EIE917576:EIF917577 ESA917576:ESB917577 FBW917576:FBX917577 FLS917576:FLT917577 FVO917576:FVP917577 GFK917576:GFL917577 GPG917576:GPH917577 GZC917576:GZD917577 HIY917576:HIZ917577 HSU917576:HSV917577 ICQ917576:ICR917577 IMM917576:IMN917577 IWI917576:IWJ917577 JGE917576:JGF917577 JQA917576:JQB917577 JZW917576:JZX917577 KJS917576:KJT917577 KTO917576:KTP917577 LDK917576:LDL917577 LNG917576:LNH917577 LXC917576:LXD917577 MGY917576:MGZ917577 MQU917576:MQV917577 NAQ917576:NAR917577 NKM917576:NKN917577 NUI917576:NUJ917577 OEE917576:OEF917577 OOA917576:OOB917577 OXW917576:OXX917577 PHS917576:PHT917577 PRO917576:PRP917577 QBK917576:QBL917577 QLG917576:QLH917577 QVC917576:QVD917577 REY917576:REZ917577 ROU917576:ROV917577 RYQ917576:RYR917577 SIM917576:SIN917577 SSI917576:SSJ917577 TCE917576:TCF917577 TMA917576:TMB917577 TVW917576:TVX917577 UFS917576:UFT917577 UPO917576:UPP917577 UZK917576:UZL917577 VJG917576:VJH917577 VTC917576:VTD917577 WCY917576:WCZ917577 WMU917576:WMV917577 WWQ917576:WWR917577 AI983112:AJ983113 KE983112:KF983113 UA983112:UB983113 ADW983112:ADX983113 ANS983112:ANT983113 AXO983112:AXP983113 BHK983112:BHL983113 BRG983112:BRH983113 CBC983112:CBD983113 CKY983112:CKZ983113 CUU983112:CUV983113 DEQ983112:DER983113 DOM983112:DON983113 DYI983112:DYJ983113 EIE983112:EIF983113 ESA983112:ESB983113 FBW983112:FBX983113 FLS983112:FLT983113 FVO983112:FVP983113 GFK983112:GFL983113 GPG983112:GPH983113 GZC983112:GZD983113 HIY983112:HIZ983113 HSU983112:HSV983113 ICQ983112:ICR983113 IMM983112:IMN983113 IWI983112:IWJ983113 JGE983112:JGF983113 JQA983112:JQB983113 JZW983112:JZX983113 KJS983112:KJT983113 KTO983112:KTP983113 LDK983112:LDL983113 LNG983112:LNH983113 LXC983112:LXD983113 MGY983112:MGZ983113 MQU983112:MQV983113 NAQ983112:NAR983113 NKM983112:NKN983113 NUI983112:NUJ983113 OEE983112:OEF983113 OOA983112:OOB983113 OXW983112:OXX983113 PHS983112:PHT983113 PRO983112:PRP983113 QBK983112:QBL983113 QLG983112:QLH983113 QVC983112:QVD983113 REY983112:REZ983113 ROU983112:ROV983113 RYQ983112:RYR983113 SIM983112:SIN983113 SSI983112:SSJ983113 TCE983112:TCF983113 TMA983112:TMB983113 TVW983112:TVX983113 UFS983112:UFT983113 UPO983112:UPP983113 UZK983112:UZL983113 VJG983112:VJH983113 VTC983112:VTD983113 WCY983112:WCZ983113 WMU983112:WMV983113 WWQ983112:WWR983113 D63:AE66 JA63:KB66 SW63:TX66 ACS63:ADT66 AMO63:ANP66 AWK63:AXL66 BGG63:BHH66 BQC63:BRD66 BZY63:CAZ66 CJU63:CKV66 CTQ63:CUR66 DDM63:DEN66 DNI63:DOJ66 DXE63:DYF66 EHA63:EIB66 EQW63:ERX66 FAS63:FBT66 FKO63:FLP66 FUK63:FVL66 GEG63:GFH66 GOC63:GPD66 GXY63:GYZ66 HHU63:HIV66 HRQ63:HSR66 IBM63:ICN66 ILI63:IMJ66 IVE63:IWF66 JFA63:JGB66 JOW63:JPX66 JYS63:JZT66 KIO63:KJP66 KSK63:KTL66 LCG63:LDH66 LMC63:LND66 LVY63:LWZ66 MFU63:MGV66 MPQ63:MQR66 MZM63:NAN66 NJI63:NKJ66 NTE63:NUF66 ODA63:OEB66 OMW63:ONX66 OWS63:OXT66 PGO63:PHP66 PQK63:PRL66 QAG63:QBH66 QKC63:QLD66 QTY63:QUZ66 RDU63:REV66 RNQ63:ROR66 RXM63:RYN66 SHI63:SIJ66 SRE63:SSF66 TBA63:TCB66 TKW63:TLX66 TUS63:TVT66 UEO63:UFP66 UOK63:UPL66 UYG63:UZH66 VIC63:VJD66 VRY63:VSZ66 WBU63:WCV66 WLQ63:WMR66 WVM63:WWN66 D65603:AE65606 JA65603:KB65606 SW65603:TX65606 ACS65603:ADT65606 AMO65603:ANP65606 AWK65603:AXL65606 BGG65603:BHH65606 BQC65603:BRD65606 BZY65603:CAZ65606 CJU65603:CKV65606 CTQ65603:CUR65606 DDM65603:DEN65606 DNI65603:DOJ65606 DXE65603:DYF65606 EHA65603:EIB65606 EQW65603:ERX65606 FAS65603:FBT65606 FKO65603:FLP65606 FUK65603:FVL65606 GEG65603:GFH65606 GOC65603:GPD65606 GXY65603:GYZ65606 HHU65603:HIV65606 HRQ65603:HSR65606 IBM65603:ICN65606 ILI65603:IMJ65606 IVE65603:IWF65606 JFA65603:JGB65606 JOW65603:JPX65606 JYS65603:JZT65606 KIO65603:KJP65606 KSK65603:KTL65606 LCG65603:LDH65606 LMC65603:LND65606 LVY65603:LWZ65606 MFU65603:MGV65606 MPQ65603:MQR65606 MZM65603:NAN65606 NJI65603:NKJ65606 NTE65603:NUF65606 ODA65603:OEB65606 OMW65603:ONX65606 OWS65603:OXT65606 PGO65603:PHP65606 PQK65603:PRL65606 QAG65603:QBH65606 QKC65603:QLD65606 QTY65603:QUZ65606 RDU65603:REV65606 RNQ65603:ROR65606 RXM65603:RYN65606 SHI65603:SIJ65606 SRE65603:SSF65606 TBA65603:TCB65606 TKW65603:TLX65606 TUS65603:TVT65606 UEO65603:UFP65606 UOK65603:UPL65606 UYG65603:UZH65606 VIC65603:VJD65606 VRY65603:VSZ65606 WBU65603:WCV65606 WLQ65603:WMR65606 WVM65603:WWN65606 D131139:AE131142 JA131139:KB131142 SW131139:TX131142 ACS131139:ADT131142 AMO131139:ANP131142 AWK131139:AXL131142 BGG131139:BHH131142 BQC131139:BRD131142 BZY131139:CAZ131142 CJU131139:CKV131142 CTQ131139:CUR131142 DDM131139:DEN131142 DNI131139:DOJ131142 DXE131139:DYF131142 EHA131139:EIB131142 EQW131139:ERX131142 FAS131139:FBT131142 FKO131139:FLP131142 FUK131139:FVL131142 GEG131139:GFH131142 GOC131139:GPD131142 GXY131139:GYZ131142 HHU131139:HIV131142 HRQ131139:HSR131142 IBM131139:ICN131142 ILI131139:IMJ131142 IVE131139:IWF131142 JFA131139:JGB131142 JOW131139:JPX131142 JYS131139:JZT131142 KIO131139:KJP131142 KSK131139:KTL131142 LCG131139:LDH131142 LMC131139:LND131142 LVY131139:LWZ131142 MFU131139:MGV131142 MPQ131139:MQR131142 MZM131139:NAN131142 NJI131139:NKJ131142 NTE131139:NUF131142 ODA131139:OEB131142 OMW131139:ONX131142 OWS131139:OXT131142 PGO131139:PHP131142 PQK131139:PRL131142 QAG131139:QBH131142 QKC131139:QLD131142 QTY131139:QUZ131142 RDU131139:REV131142 RNQ131139:ROR131142 RXM131139:RYN131142 SHI131139:SIJ131142 SRE131139:SSF131142 TBA131139:TCB131142 TKW131139:TLX131142 TUS131139:TVT131142 UEO131139:UFP131142 UOK131139:UPL131142 UYG131139:UZH131142 VIC131139:VJD131142 VRY131139:VSZ131142 WBU131139:WCV131142 WLQ131139:WMR131142 WVM131139:WWN131142 D196675:AE196678 JA196675:KB196678 SW196675:TX196678 ACS196675:ADT196678 AMO196675:ANP196678 AWK196675:AXL196678 BGG196675:BHH196678 BQC196675:BRD196678 BZY196675:CAZ196678 CJU196675:CKV196678 CTQ196675:CUR196678 DDM196675:DEN196678 DNI196675:DOJ196678 DXE196675:DYF196678 EHA196675:EIB196678 EQW196675:ERX196678 FAS196675:FBT196678 FKO196675:FLP196678 FUK196675:FVL196678 GEG196675:GFH196678 GOC196675:GPD196678 GXY196675:GYZ196678 HHU196675:HIV196678 HRQ196675:HSR196678 IBM196675:ICN196678 ILI196675:IMJ196678 IVE196675:IWF196678 JFA196675:JGB196678 JOW196675:JPX196678 JYS196675:JZT196678 KIO196675:KJP196678 KSK196675:KTL196678 LCG196675:LDH196678 LMC196675:LND196678 LVY196675:LWZ196678 MFU196675:MGV196678 MPQ196675:MQR196678 MZM196675:NAN196678 NJI196675:NKJ196678 NTE196675:NUF196678 ODA196675:OEB196678 OMW196675:ONX196678 OWS196675:OXT196678 PGO196675:PHP196678 PQK196675:PRL196678 QAG196675:QBH196678 QKC196675:QLD196678 QTY196675:QUZ196678 RDU196675:REV196678 RNQ196675:ROR196678 RXM196675:RYN196678 SHI196675:SIJ196678 SRE196675:SSF196678 TBA196675:TCB196678 TKW196675:TLX196678 TUS196675:TVT196678 UEO196675:UFP196678 UOK196675:UPL196678 UYG196675:UZH196678 VIC196675:VJD196678 VRY196675:VSZ196678 WBU196675:WCV196678 WLQ196675:WMR196678 WVM196675:WWN196678 D262211:AE262214 JA262211:KB262214 SW262211:TX262214 ACS262211:ADT262214 AMO262211:ANP262214 AWK262211:AXL262214 BGG262211:BHH262214 BQC262211:BRD262214 BZY262211:CAZ262214 CJU262211:CKV262214 CTQ262211:CUR262214 DDM262211:DEN262214 DNI262211:DOJ262214 DXE262211:DYF262214 EHA262211:EIB262214 EQW262211:ERX262214 FAS262211:FBT262214 FKO262211:FLP262214 FUK262211:FVL262214 GEG262211:GFH262214 GOC262211:GPD262214 GXY262211:GYZ262214 HHU262211:HIV262214 HRQ262211:HSR262214 IBM262211:ICN262214 ILI262211:IMJ262214 IVE262211:IWF262214 JFA262211:JGB262214 JOW262211:JPX262214 JYS262211:JZT262214 KIO262211:KJP262214 KSK262211:KTL262214 LCG262211:LDH262214 LMC262211:LND262214 LVY262211:LWZ262214 MFU262211:MGV262214 MPQ262211:MQR262214 MZM262211:NAN262214 NJI262211:NKJ262214 NTE262211:NUF262214 ODA262211:OEB262214 OMW262211:ONX262214 OWS262211:OXT262214 PGO262211:PHP262214 PQK262211:PRL262214 QAG262211:QBH262214 QKC262211:QLD262214 QTY262211:QUZ262214 RDU262211:REV262214 RNQ262211:ROR262214 RXM262211:RYN262214 SHI262211:SIJ262214 SRE262211:SSF262214 TBA262211:TCB262214 TKW262211:TLX262214 TUS262211:TVT262214 UEO262211:UFP262214 UOK262211:UPL262214 UYG262211:UZH262214 VIC262211:VJD262214 VRY262211:VSZ262214 WBU262211:WCV262214 WLQ262211:WMR262214 WVM262211:WWN262214 D327747:AE327750 JA327747:KB327750 SW327747:TX327750 ACS327747:ADT327750 AMO327747:ANP327750 AWK327747:AXL327750 BGG327747:BHH327750 BQC327747:BRD327750 BZY327747:CAZ327750 CJU327747:CKV327750 CTQ327747:CUR327750 DDM327747:DEN327750 DNI327747:DOJ327750 DXE327747:DYF327750 EHA327747:EIB327750 EQW327747:ERX327750 FAS327747:FBT327750 FKO327747:FLP327750 FUK327747:FVL327750 GEG327747:GFH327750 GOC327747:GPD327750 GXY327747:GYZ327750 HHU327747:HIV327750 HRQ327747:HSR327750 IBM327747:ICN327750 ILI327747:IMJ327750 IVE327747:IWF327750 JFA327747:JGB327750 JOW327747:JPX327750 JYS327747:JZT327750 KIO327747:KJP327750 KSK327747:KTL327750 LCG327747:LDH327750 LMC327747:LND327750 LVY327747:LWZ327750 MFU327747:MGV327750 MPQ327747:MQR327750 MZM327747:NAN327750 NJI327747:NKJ327750 NTE327747:NUF327750 ODA327747:OEB327750 OMW327747:ONX327750 OWS327747:OXT327750 PGO327747:PHP327750 PQK327747:PRL327750 QAG327747:QBH327750 QKC327747:QLD327750 QTY327747:QUZ327750 RDU327747:REV327750 RNQ327747:ROR327750 RXM327747:RYN327750 SHI327747:SIJ327750 SRE327747:SSF327750 TBA327747:TCB327750 TKW327747:TLX327750 TUS327747:TVT327750 UEO327747:UFP327750 UOK327747:UPL327750 UYG327747:UZH327750 VIC327747:VJD327750 VRY327747:VSZ327750 WBU327747:WCV327750 WLQ327747:WMR327750 WVM327747:WWN327750 D393283:AE393286 JA393283:KB393286 SW393283:TX393286 ACS393283:ADT393286 AMO393283:ANP393286 AWK393283:AXL393286 BGG393283:BHH393286 BQC393283:BRD393286 BZY393283:CAZ393286 CJU393283:CKV393286 CTQ393283:CUR393286 DDM393283:DEN393286 DNI393283:DOJ393286 DXE393283:DYF393286 EHA393283:EIB393286 EQW393283:ERX393286 FAS393283:FBT393286 FKO393283:FLP393286 FUK393283:FVL393286 GEG393283:GFH393286 GOC393283:GPD393286 GXY393283:GYZ393286 HHU393283:HIV393286 HRQ393283:HSR393286 IBM393283:ICN393286 ILI393283:IMJ393286 IVE393283:IWF393286 JFA393283:JGB393286 JOW393283:JPX393286 JYS393283:JZT393286 KIO393283:KJP393286 KSK393283:KTL393286 LCG393283:LDH393286 LMC393283:LND393286 LVY393283:LWZ393286 MFU393283:MGV393286 MPQ393283:MQR393286 MZM393283:NAN393286 NJI393283:NKJ393286 NTE393283:NUF393286 ODA393283:OEB393286 OMW393283:ONX393286 OWS393283:OXT393286 PGO393283:PHP393286 PQK393283:PRL393286 QAG393283:QBH393286 QKC393283:QLD393286 QTY393283:QUZ393286 RDU393283:REV393286 RNQ393283:ROR393286 RXM393283:RYN393286 SHI393283:SIJ393286 SRE393283:SSF393286 TBA393283:TCB393286 TKW393283:TLX393286 TUS393283:TVT393286 UEO393283:UFP393286 UOK393283:UPL393286 UYG393283:UZH393286 VIC393283:VJD393286 VRY393283:VSZ393286 WBU393283:WCV393286 WLQ393283:WMR393286 WVM393283:WWN393286 D458819:AE458822 JA458819:KB458822 SW458819:TX458822 ACS458819:ADT458822 AMO458819:ANP458822 AWK458819:AXL458822 BGG458819:BHH458822 BQC458819:BRD458822 BZY458819:CAZ458822 CJU458819:CKV458822 CTQ458819:CUR458822 DDM458819:DEN458822 DNI458819:DOJ458822 DXE458819:DYF458822 EHA458819:EIB458822 EQW458819:ERX458822 FAS458819:FBT458822 FKO458819:FLP458822 FUK458819:FVL458822 GEG458819:GFH458822 GOC458819:GPD458822 GXY458819:GYZ458822 HHU458819:HIV458822 HRQ458819:HSR458822 IBM458819:ICN458822 ILI458819:IMJ458822 IVE458819:IWF458822 JFA458819:JGB458822 JOW458819:JPX458822 JYS458819:JZT458822 KIO458819:KJP458822 KSK458819:KTL458822 LCG458819:LDH458822 LMC458819:LND458822 LVY458819:LWZ458822 MFU458819:MGV458822 MPQ458819:MQR458822 MZM458819:NAN458822 NJI458819:NKJ458822 NTE458819:NUF458822 ODA458819:OEB458822 OMW458819:ONX458822 OWS458819:OXT458822 PGO458819:PHP458822 PQK458819:PRL458822 QAG458819:QBH458822 QKC458819:QLD458822 QTY458819:QUZ458822 RDU458819:REV458822 RNQ458819:ROR458822 RXM458819:RYN458822 SHI458819:SIJ458822 SRE458819:SSF458822 TBA458819:TCB458822 TKW458819:TLX458822 TUS458819:TVT458822 UEO458819:UFP458822 UOK458819:UPL458822 UYG458819:UZH458822 VIC458819:VJD458822 VRY458819:VSZ458822 WBU458819:WCV458822 WLQ458819:WMR458822 WVM458819:WWN458822 D524355:AE524358 JA524355:KB524358 SW524355:TX524358 ACS524355:ADT524358 AMO524355:ANP524358 AWK524355:AXL524358 BGG524355:BHH524358 BQC524355:BRD524358 BZY524355:CAZ524358 CJU524355:CKV524358 CTQ524355:CUR524358 DDM524355:DEN524358 DNI524355:DOJ524358 DXE524355:DYF524358 EHA524355:EIB524358 EQW524355:ERX524358 FAS524355:FBT524358 FKO524355:FLP524358 FUK524355:FVL524358 GEG524355:GFH524358 GOC524355:GPD524358 GXY524355:GYZ524358 HHU524355:HIV524358 HRQ524355:HSR524358 IBM524355:ICN524358 ILI524355:IMJ524358 IVE524355:IWF524358 JFA524355:JGB524358 JOW524355:JPX524358 JYS524355:JZT524358 KIO524355:KJP524358 KSK524355:KTL524358 LCG524355:LDH524358 LMC524355:LND524358 LVY524355:LWZ524358 MFU524355:MGV524358 MPQ524355:MQR524358 MZM524355:NAN524358 NJI524355:NKJ524358 NTE524355:NUF524358 ODA524355:OEB524358 OMW524355:ONX524358 OWS524355:OXT524358 PGO524355:PHP524358 PQK524355:PRL524358 QAG524355:QBH524358 QKC524355:QLD524358 QTY524355:QUZ524358 RDU524355:REV524358 RNQ524355:ROR524358 RXM524355:RYN524358 SHI524355:SIJ524358 SRE524355:SSF524358 TBA524355:TCB524358 TKW524355:TLX524358 TUS524355:TVT524358 UEO524355:UFP524358 UOK524355:UPL524358 UYG524355:UZH524358 VIC524355:VJD524358 VRY524355:VSZ524358 WBU524355:WCV524358 WLQ524355:WMR524358 WVM524355:WWN524358 D589891:AE589894 JA589891:KB589894 SW589891:TX589894 ACS589891:ADT589894 AMO589891:ANP589894 AWK589891:AXL589894 BGG589891:BHH589894 BQC589891:BRD589894 BZY589891:CAZ589894 CJU589891:CKV589894 CTQ589891:CUR589894 DDM589891:DEN589894 DNI589891:DOJ589894 DXE589891:DYF589894 EHA589891:EIB589894 EQW589891:ERX589894 FAS589891:FBT589894 FKO589891:FLP589894 FUK589891:FVL589894 GEG589891:GFH589894 GOC589891:GPD589894 GXY589891:GYZ589894 HHU589891:HIV589894 HRQ589891:HSR589894 IBM589891:ICN589894 ILI589891:IMJ589894 IVE589891:IWF589894 JFA589891:JGB589894 JOW589891:JPX589894 JYS589891:JZT589894 KIO589891:KJP589894 KSK589891:KTL589894 LCG589891:LDH589894 LMC589891:LND589894 LVY589891:LWZ589894 MFU589891:MGV589894 MPQ589891:MQR589894 MZM589891:NAN589894 NJI589891:NKJ589894 NTE589891:NUF589894 ODA589891:OEB589894 OMW589891:ONX589894 OWS589891:OXT589894 PGO589891:PHP589894 PQK589891:PRL589894 QAG589891:QBH589894 QKC589891:QLD589894 QTY589891:QUZ589894 RDU589891:REV589894 RNQ589891:ROR589894 RXM589891:RYN589894 SHI589891:SIJ589894 SRE589891:SSF589894 TBA589891:TCB589894 TKW589891:TLX589894 TUS589891:TVT589894 UEO589891:UFP589894 UOK589891:UPL589894 UYG589891:UZH589894 VIC589891:VJD589894 VRY589891:VSZ589894 WBU589891:WCV589894 WLQ589891:WMR589894 WVM589891:WWN589894 D655427:AE655430 JA655427:KB655430 SW655427:TX655430 ACS655427:ADT655430 AMO655427:ANP655430 AWK655427:AXL655430 BGG655427:BHH655430 BQC655427:BRD655430 BZY655427:CAZ655430 CJU655427:CKV655430 CTQ655427:CUR655430 DDM655427:DEN655430 DNI655427:DOJ655430 DXE655427:DYF655430 EHA655427:EIB655430 EQW655427:ERX655430 FAS655427:FBT655430 FKO655427:FLP655430 FUK655427:FVL655430 GEG655427:GFH655430 GOC655427:GPD655430 GXY655427:GYZ655430 HHU655427:HIV655430 HRQ655427:HSR655430 IBM655427:ICN655430 ILI655427:IMJ655430 IVE655427:IWF655430 JFA655427:JGB655430 JOW655427:JPX655430 JYS655427:JZT655430 KIO655427:KJP655430 KSK655427:KTL655430 LCG655427:LDH655430 LMC655427:LND655430 LVY655427:LWZ655430 MFU655427:MGV655430 MPQ655427:MQR655430 MZM655427:NAN655430 NJI655427:NKJ655430 NTE655427:NUF655430 ODA655427:OEB655430 OMW655427:ONX655430 OWS655427:OXT655430 PGO655427:PHP655430 PQK655427:PRL655430 QAG655427:QBH655430 QKC655427:QLD655430 QTY655427:QUZ655430 RDU655427:REV655430 RNQ655427:ROR655430 RXM655427:RYN655430 SHI655427:SIJ655430 SRE655427:SSF655430 TBA655427:TCB655430 TKW655427:TLX655430 TUS655427:TVT655430 UEO655427:UFP655430 UOK655427:UPL655430 UYG655427:UZH655430 VIC655427:VJD655430 VRY655427:VSZ655430 WBU655427:WCV655430 WLQ655427:WMR655430 WVM655427:WWN655430 D720963:AE720966 JA720963:KB720966 SW720963:TX720966 ACS720963:ADT720966 AMO720963:ANP720966 AWK720963:AXL720966 BGG720963:BHH720966 BQC720963:BRD720966 BZY720963:CAZ720966 CJU720963:CKV720966 CTQ720963:CUR720966 DDM720963:DEN720966 DNI720963:DOJ720966 DXE720963:DYF720966 EHA720963:EIB720966 EQW720963:ERX720966 FAS720963:FBT720966 FKO720963:FLP720966 FUK720963:FVL720966 GEG720963:GFH720966 GOC720963:GPD720966 GXY720963:GYZ720966 HHU720963:HIV720966 HRQ720963:HSR720966 IBM720963:ICN720966 ILI720963:IMJ720966 IVE720963:IWF720966 JFA720963:JGB720966 JOW720963:JPX720966 JYS720963:JZT720966 KIO720963:KJP720966 KSK720963:KTL720966 LCG720963:LDH720966 LMC720963:LND720966 LVY720963:LWZ720966 MFU720963:MGV720966 MPQ720963:MQR720966 MZM720963:NAN720966 NJI720963:NKJ720966 NTE720963:NUF720966 ODA720963:OEB720966 OMW720963:ONX720966 OWS720963:OXT720966 PGO720963:PHP720966 PQK720963:PRL720966 QAG720963:QBH720966 QKC720963:QLD720966 QTY720963:QUZ720966 RDU720963:REV720966 RNQ720963:ROR720966 RXM720963:RYN720966 SHI720963:SIJ720966 SRE720963:SSF720966 TBA720963:TCB720966 TKW720963:TLX720966 TUS720963:TVT720966 UEO720963:UFP720966 UOK720963:UPL720966 UYG720963:UZH720966 VIC720963:VJD720966 VRY720963:VSZ720966 WBU720963:WCV720966 WLQ720963:WMR720966 WVM720963:WWN720966 D786499:AE786502 JA786499:KB786502 SW786499:TX786502 ACS786499:ADT786502 AMO786499:ANP786502 AWK786499:AXL786502 BGG786499:BHH786502 BQC786499:BRD786502 BZY786499:CAZ786502 CJU786499:CKV786502 CTQ786499:CUR786502 DDM786499:DEN786502 DNI786499:DOJ786502 DXE786499:DYF786502 EHA786499:EIB786502 EQW786499:ERX786502 FAS786499:FBT786502 FKO786499:FLP786502 FUK786499:FVL786502 GEG786499:GFH786502 GOC786499:GPD786502 GXY786499:GYZ786502 HHU786499:HIV786502 HRQ786499:HSR786502 IBM786499:ICN786502 ILI786499:IMJ786502 IVE786499:IWF786502 JFA786499:JGB786502 JOW786499:JPX786502 JYS786499:JZT786502 KIO786499:KJP786502 KSK786499:KTL786502 LCG786499:LDH786502 LMC786499:LND786502 LVY786499:LWZ786502 MFU786499:MGV786502 MPQ786499:MQR786502 MZM786499:NAN786502 NJI786499:NKJ786502 NTE786499:NUF786502 ODA786499:OEB786502 OMW786499:ONX786502 OWS786499:OXT786502 PGO786499:PHP786502 PQK786499:PRL786502 QAG786499:QBH786502 QKC786499:QLD786502 QTY786499:QUZ786502 RDU786499:REV786502 RNQ786499:ROR786502 RXM786499:RYN786502 SHI786499:SIJ786502 SRE786499:SSF786502 TBA786499:TCB786502 TKW786499:TLX786502 TUS786499:TVT786502 UEO786499:UFP786502 UOK786499:UPL786502 UYG786499:UZH786502 VIC786499:VJD786502 VRY786499:VSZ786502 WBU786499:WCV786502 WLQ786499:WMR786502 WVM786499:WWN786502 D852035:AE852038 JA852035:KB852038 SW852035:TX852038 ACS852035:ADT852038 AMO852035:ANP852038 AWK852035:AXL852038 BGG852035:BHH852038 BQC852035:BRD852038 BZY852035:CAZ852038 CJU852035:CKV852038 CTQ852035:CUR852038 DDM852035:DEN852038 DNI852035:DOJ852038 DXE852035:DYF852038 EHA852035:EIB852038 EQW852035:ERX852038 FAS852035:FBT852038 FKO852035:FLP852038 FUK852035:FVL852038 GEG852035:GFH852038 GOC852035:GPD852038 GXY852035:GYZ852038 HHU852035:HIV852038 HRQ852035:HSR852038 IBM852035:ICN852038 ILI852035:IMJ852038 IVE852035:IWF852038 JFA852035:JGB852038 JOW852035:JPX852038 JYS852035:JZT852038 KIO852035:KJP852038 KSK852035:KTL852038 LCG852035:LDH852038 LMC852035:LND852038 LVY852035:LWZ852038 MFU852035:MGV852038 MPQ852035:MQR852038 MZM852035:NAN852038 NJI852035:NKJ852038 NTE852035:NUF852038 ODA852035:OEB852038 OMW852035:ONX852038 OWS852035:OXT852038 PGO852035:PHP852038 PQK852035:PRL852038 QAG852035:QBH852038 QKC852035:QLD852038 QTY852035:QUZ852038 RDU852035:REV852038 RNQ852035:ROR852038 RXM852035:RYN852038 SHI852035:SIJ852038 SRE852035:SSF852038 TBA852035:TCB852038 TKW852035:TLX852038 TUS852035:TVT852038 UEO852035:UFP852038 UOK852035:UPL852038 UYG852035:UZH852038 VIC852035:VJD852038 VRY852035:VSZ852038 WBU852035:WCV852038 WLQ852035:WMR852038 WVM852035:WWN852038 D917571:AE917574 JA917571:KB917574 SW917571:TX917574 ACS917571:ADT917574 AMO917571:ANP917574 AWK917571:AXL917574 BGG917571:BHH917574 BQC917571:BRD917574 BZY917571:CAZ917574 CJU917571:CKV917574 CTQ917571:CUR917574 DDM917571:DEN917574 DNI917571:DOJ917574 DXE917571:DYF917574 EHA917571:EIB917574 EQW917571:ERX917574 FAS917571:FBT917574 FKO917571:FLP917574 FUK917571:FVL917574 GEG917571:GFH917574 GOC917571:GPD917574 GXY917571:GYZ917574 HHU917571:HIV917574 HRQ917571:HSR917574 IBM917571:ICN917574 ILI917571:IMJ917574 IVE917571:IWF917574 JFA917571:JGB917574 JOW917571:JPX917574 JYS917571:JZT917574 KIO917571:KJP917574 KSK917571:KTL917574 LCG917571:LDH917574 LMC917571:LND917574 LVY917571:LWZ917574 MFU917571:MGV917574 MPQ917571:MQR917574 MZM917571:NAN917574 NJI917571:NKJ917574 NTE917571:NUF917574 ODA917571:OEB917574 OMW917571:ONX917574 OWS917571:OXT917574 PGO917571:PHP917574 PQK917571:PRL917574 QAG917571:QBH917574 QKC917571:QLD917574 QTY917571:QUZ917574 RDU917571:REV917574 RNQ917571:ROR917574 RXM917571:RYN917574 SHI917571:SIJ917574 SRE917571:SSF917574 TBA917571:TCB917574 TKW917571:TLX917574 TUS917571:TVT917574 UEO917571:UFP917574 UOK917571:UPL917574 UYG917571:UZH917574 VIC917571:VJD917574 VRY917571:VSZ917574 WBU917571:WCV917574 WLQ917571:WMR917574 WVM917571:WWN917574 D983107:AE983110 JA983107:KB983110 SW983107:TX983110 ACS983107:ADT983110 AMO983107:ANP983110 AWK983107:AXL983110 BGG983107:BHH983110 BQC983107:BRD983110 BZY983107:CAZ983110 CJU983107:CKV983110 CTQ983107:CUR983110 DDM983107:DEN983110 DNI983107:DOJ983110 DXE983107:DYF983110 EHA983107:EIB983110 EQW983107:ERX983110 FAS983107:FBT983110 FKO983107:FLP983110 FUK983107:FVL983110 GEG983107:GFH983110 GOC983107:GPD983110 GXY983107:GYZ983110 HHU983107:HIV983110 HRQ983107:HSR983110 IBM983107:ICN983110 ILI983107:IMJ983110 IVE983107:IWF983110 JFA983107:JGB983110 JOW983107:JPX983110 JYS983107:JZT983110 KIO983107:KJP983110 KSK983107:KTL983110 LCG983107:LDH983110 LMC983107:LND983110 LVY983107:LWZ983110 MFU983107:MGV983110 MPQ983107:MQR983110 MZM983107:NAN983110 NJI983107:NKJ983110 NTE983107:NUF983110 ODA983107:OEB983110 OMW983107:ONX983110 OWS983107:OXT983110 PGO983107:PHP983110 PQK983107:PRL983110 QAG983107:QBH983110 QKC983107:QLD983110 QTY983107:QUZ983110 RDU983107:REV983110 RNQ983107:ROR983110 RXM983107:RYN983110 SHI983107:SIJ983110 SRE983107:SSF983110 TBA983107:TCB983110 TKW983107:TLX983110 TUS983107:TVT983110 UEO983107:UFP983110 UOK983107:UPL983110 UYG983107:UZH983110 VIC983107:VJD983110 VRY983107:VSZ983110 WBU983107:WCV983110 WLQ983107:WMR983110 WVM983107:WWN983110 J70:K70 D70:E70">
      <formula1>999999999999999000</formula1>
    </dataValidation>
    <dataValidation type="whole" operator="lessThan" allowBlank="1" showInputMessage="1" showErrorMessage="1" error="Въвежда се цяло яисло!" sqref="D88:AJ90 JA74:KF74 SW74:UB74 ACS74:ADX74 AMO74:ANT74 AWK74:AXP74 BGG74:BHL74 BQC74:BRH74 BZY74:CBD74 CJU74:CKZ74 CTQ74:CUV74 DDM74:DER74 DNI74:DON74 DXE74:DYJ74 EHA74:EIF74 EQW74:ESB74 FAS74:FBX74 FKO74:FLT74 FUK74:FVP74 GEG74:GFL74 GOC74:GPH74 GXY74:GZD74 HHU74:HIZ74 HRQ74:HSV74 IBM74:ICR74 ILI74:IMN74 IVE74:IWJ74 JFA74:JGF74 JOW74:JQB74 JYS74:JZX74 KIO74:KJT74 KSK74:KTP74 LCG74:LDL74 LMC74:LNH74 LVY74:LXD74 MFU74:MGZ74 MPQ74:MQV74 MZM74:NAR74 NJI74:NKN74 NTE74:NUJ74 ODA74:OEF74 OMW74:OOB74 OWS74:OXX74 PGO74:PHT74 PQK74:PRP74 QAG74:QBL74 QKC74:QLH74 QTY74:QVD74 RDU74:REZ74 RNQ74:ROV74 RXM74:RYR74 SHI74:SIN74 SRE74:SSJ74 TBA74:TCF74 TKW74:TMB74 TUS74:TVX74 UEO74:UFT74 UOK74:UPP74 UYG74:UZL74 VIC74:VJH74 VRY74:VTD74 WBU74:WCZ74 WLQ74:WMV74 WVM74:WWR74 D65614:AJ65614 JA65614:KF65614 SW65614:UB65614 ACS65614:ADX65614 AMO65614:ANT65614 AWK65614:AXP65614 BGG65614:BHL65614 BQC65614:BRH65614 BZY65614:CBD65614 CJU65614:CKZ65614 CTQ65614:CUV65614 DDM65614:DER65614 DNI65614:DON65614 DXE65614:DYJ65614 EHA65614:EIF65614 EQW65614:ESB65614 FAS65614:FBX65614 FKO65614:FLT65614 FUK65614:FVP65614 GEG65614:GFL65614 GOC65614:GPH65614 GXY65614:GZD65614 HHU65614:HIZ65614 HRQ65614:HSV65614 IBM65614:ICR65614 ILI65614:IMN65614 IVE65614:IWJ65614 JFA65614:JGF65614 JOW65614:JQB65614 JYS65614:JZX65614 KIO65614:KJT65614 KSK65614:KTP65614 LCG65614:LDL65614 LMC65614:LNH65614 LVY65614:LXD65614 MFU65614:MGZ65614 MPQ65614:MQV65614 MZM65614:NAR65614 NJI65614:NKN65614 NTE65614:NUJ65614 ODA65614:OEF65614 OMW65614:OOB65614 OWS65614:OXX65614 PGO65614:PHT65614 PQK65614:PRP65614 QAG65614:QBL65614 QKC65614:QLH65614 QTY65614:QVD65614 RDU65614:REZ65614 RNQ65614:ROV65614 RXM65614:RYR65614 SHI65614:SIN65614 SRE65614:SSJ65614 TBA65614:TCF65614 TKW65614:TMB65614 TUS65614:TVX65614 UEO65614:UFT65614 UOK65614:UPP65614 UYG65614:UZL65614 VIC65614:VJH65614 VRY65614:VTD65614 WBU65614:WCZ65614 WLQ65614:WMV65614 WVM65614:WWR65614 D131150:AJ131150 JA131150:KF131150 SW131150:UB131150 ACS131150:ADX131150 AMO131150:ANT131150 AWK131150:AXP131150 BGG131150:BHL131150 BQC131150:BRH131150 BZY131150:CBD131150 CJU131150:CKZ131150 CTQ131150:CUV131150 DDM131150:DER131150 DNI131150:DON131150 DXE131150:DYJ131150 EHA131150:EIF131150 EQW131150:ESB131150 FAS131150:FBX131150 FKO131150:FLT131150 FUK131150:FVP131150 GEG131150:GFL131150 GOC131150:GPH131150 GXY131150:GZD131150 HHU131150:HIZ131150 HRQ131150:HSV131150 IBM131150:ICR131150 ILI131150:IMN131150 IVE131150:IWJ131150 JFA131150:JGF131150 JOW131150:JQB131150 JYS131150:JZX131150 KIO131150:KJT131150 KSK131150:KTP131150 LCG131150:LDL131150 LMC131150:LNH131150 LVY131150:LXD131150 MFU131150:MGZ131150 MPQ131150:MQV131150 MZM131150:NAR131150 NJI131150:NKN131150 NTE131150:NUJ131150 ODA131150:OEF131150 OMW131150:OOB131150 OWS131150:OXX131150 PGO131150:PHT131150 PQK131150:PRP131150 QAG131150:QBL131150 QKC131150:QLH131150 QTY131150:QVD131150 RDU131150:REZ131150 RNQ131150:ROV131150 RXM131150:RYR131150 SHI131150:SIN131150 SRE131150:SSJ131150 TBA131150:TCF131150 TKW131150:TMB131150 TUS131150:TVX131150 UEO131150:UFT131150 UOK131150:UPP131150 UYG131150:UZL131150 VIC131150:VJH131150 VRY131150:VTD131150 WBU131150:WCZ131150 WLQ131150:WMV131150 WVM131150:WWR131150 D196686:AJ196686 JA196686:KF196686 SW196686:UB196686 ACS196686:ADX196686 AMO196686:ANT196686 AWK196686:AXP196686 BGG196686:BHL196686 BQC196686:BRH196686 BZY196686:CBD196686 CJU196686:CKZ196686 CTQ196686:CUV196686 DDM196686:DER196686 DNI196686:DON196686 DXE196686:DYJ196686 EHA196686:EIF196686 EQW196686:ESB196686 FAS196686:FBX196686 FKO196686:FLT196686 FUK196686:FVP196686 GEG196686:GFL196686 GOC196686:GPH196686 GXY196686:GZD196686 HHU196686:HIZ196686 HRQ196686:HSV196686 IBM196686:ICR196686 ILI196686:IMN196686 IVE196686:IWJ196686 JFA196686:JGF196686 JOW196686:JQB196686 JYS196686:JZX196686 KIO196686:KJT196686 KSK196686:KTP196686 LCG196686:LDL196686 LMC196686:LNH196686 LVY196686:LXD196686 MFU196686:MGZ196686 MPQ196686:MQV196686 MZM196686:NAR196686 NJI196686:NKN196686 NTE196686:NUJ196686 ODA196686:OEF196686 OMW196686:OOB196686 OWS196686:OXX196686 PGO196686:PHT196686 PQK196686:PRP196686 QAG196686:QBL196686 QKC196686:QLH196686 QTY196686:QVD196686 RDU196686:REZ196686 RNQ196686:ROV196686 RXM196686:RYR196686 SHI196686:SIN196686 SRE196686:SSJ196686 TBA196686:TCF196686 TKW196686:TMB196686 TUS196686:TVX196686 UEO196686:UFT196686 UOK196686:UPP196686 UYG196686:UZL196686 VIC196686:VJH196686 VRY196686:VTD196686 WBU196686:WCZ196686 WLQ196686:WMV196686 WVM196686:WWR196686 D262222:AJ262222 JA262222:KF262222 SW262222:UB262222 ACS262222:ADX262222 AMO262222:ANT262222 AWK262222:AXP262222 BGG262222:BHL262222 BQC262222:BRH262222 BZY262222:CBD262222 CJU262222:CKZ262222 CTQ262222:CUV262222 DDM262222:DER262222 DNI262222:DON262222 DXE262222:DYJ262222 EHA262222:EIF262222 EQW262222:ESB262222 FAS262222:FBX262222 FKO262222:FLT262222 FUK262222:FVP262222 GEG262222:GFL262222 GOC262222:GPH262222 GXY262222:GZD262222 HHU262222:HIZ262222 HRQ262222:HSV262222 IBM262222:ICR262222 ILI262222:IMN262222 IVE262222:IWJ262222 JFA262222:JGF262222 JOW262222:JQB262222 JYS262222:JZX262222 KIO262222:KJT262222 KSK262222:KTP262222 LCG262222:LDL262222 LMC262222:LNH262222 LVY262222:LXD262222 MFU262222:MGZ262222 MPQ262222:MQV262222 MZM262222:NAR262222 NJI262222:NKN262222 NTE262222:NUJ262222 ODA262222:OEF262222 OMW262222:OOB262222 OWS262222:OXX262222 PGO262222:PHT262222 PQK262222:PRP262222 QAG262222:QBL262222 QKC262222:QLH262222 QTY262222:QVD262222 RDU262222:REZ262222 RNQ262222:ROV262222 RXM262222:RYR262222 SHI262222:SIN262222 SRE262222:SSJ262222 TBA262222:TCF262222 TKW262222:TMB262222 TUS262222:TVX262222 UEO262222:UFT262222 UOK262222:UPP262222 UYG262222:UZL262222 VIC262222:VJH262222 VRY262222:VTD262222 WBU262222:WCZ262222 WLQ262222:WMV262222 WVM262222:WWR262222 D327758:AJ327758 JA327758:KF327758 SW327758:UB327758 ACS327758:ADX327758 AMO327758:ANT327758 AWK327758:AXP327758 BGG327758:BHL327758 BQC327758:BRH327758 BZY327758:CBD327758 CJU327758:CKZ327758 CTQ327758:CUV327758 DDM327758:DER327758 DNI327758:DON327758 DXE327758:DYJ327758 EHA327758:EIF327758 EQW327758:ESB327758 FAS327758:FBX327758 FKO327758:FLT327758 FUK327758:FVP327758 GEG327758:GFL327758 GOC327758:GPH327758 GXY327758:GZD327758 HHU327758:HIZ327758 HRQ327758:HSV327758 IBM327758:ICR327758 ILI327758:IMN327758 IVE327758:IWJ327758 JFA327758:JGF327758 JOW327758:JQB327758 JYS327758:JZX327758 KIO327758:KJT327758 KSK327758:KTP327758 LCG327758:LDL327758 LMC327758:LNH327758 LVY327758:LXD327758 MFU327758:MGZ327758 MPQ327758:MQV327758 MZM327758:NAR327758 NJI327758:NKN327758 NTE327758:NUJ327758 ODA327758:OEF327758 OMW327758:OOB327758 OWS327758:OXX327758 PGO327758:PHT327758 PQK327758:PRP327758 QAG327758:QBL327758 QKC327758:QLH327758 QTY327758:QVD327758 RDU327758:REZ327758 RNQ327758:ROV327758 RXM327758:RYR327758 SHI327758:SIN327758 SRE327758:SSJ327758 TBA327758:TCF327758 TKW327758:TMB327758 TUS327758:TVX327758 UEO327758:UFT327758 UOK327758:UPP327758 UYG327758:UZL327758 VIC327758:VJH327758 VRY327758:VTD327758 WBU327758:WCZ327758 WLQ327758:WMV327758 WVM327758:WWR327758 D393294:AJ393294 JA393294:KF393294 SW393294:UB393294 ACS393294:ADX393294 AMO393294:ANT393294 AWK393294:AXP393294 BGG393294:BHL393294 BQC393294:BRH393294 BZY393294:CBD393294 CJU393294:CKZ393294 CTQ393294:CUV393294 DDM393294:DER393294 DNI393294:DON393294 DXE393294:DYJ393294 EHA393294:EIF393294 EQW393294:ESB393294 FAS393294:FBX393294 FKO393294:FLT393294 FUK393294:FVP393294 GEG393294:GFL393294 GOC393294:GPH393294 GXY393294:GZD393294 HHU393294:HIZ393294 HRQ393294:HSV393294 IBM393294:ICR393294 ILI393294:IMN393294 IVE393294:IWJ393294 JFA393294:JGF393294 JOW393294:JQB393294 JYS393294:JZX393294 KIO393294:KJT393294 KSK393294:KTP393294 LCG393294:LDL393294 LMC393294:LNH393294 LVY393294:LXD393294 MFU393294:MGZ393294 MPQ393294:MQV393294 MZM393294:NAR393294 NJI393294:NKN393294 NTE393294:NUJ393294 ODA393294:OEF393294 OMW393294:OOB393294 OWS393294:OXX393294 PGO393294:PHT393294 PQK393294:PRP393294 QAG393294:QBL393294 QKC393294:QLH393294 QTY393294:QVD393294 RDU393294:REZ393294 RNQ393294:ROV393294 RXM393294:RYR393294 SHI393294:SIN393294 SRE393294:SSJ393294 TBA393294:TCF393294 TKW393294:TMB393294 TUS393294:TVX393294 UEO393294:UFT393294 UOK393294:UPP393294 UYG393294:UZL393294 VIC393294:VJH393294 VRY393294:VTD393294 WBU393294:WCZ393294 WLQ393294:WMV393294 WVM393294:WWR393294 D458830:AJ458830 JA458830:KF458830 SW458830:UB458830 ACS458830:ADX458830 AMO458830:ANT458830 AWK458830:AXP458830 BGG458830:BHL458830 BQC458830:BRH458830 BZY458830:CBD458830 CJU458830:CKZ458830 CTQ458830:CUV458830 DDM458830:DER458830 DNI458830:DON458830 DXE458830:DYJ458830 EHA458830:EIF458830 EQW458830:ESB458830 FAS458830:FBX458830 FKO458830:FLT458830 FUK458830:FVP458830 GEG458830:GFL458830 GOC458830:GPH458830 GXY458830:GZD458830 HHU458830:HIZ458830 HRQ458830:HSV458830 IBM458830:ICR458830 ILI458830:IMN458830 IVE458830:IWJ458830 JFA458830:JGF458830 JOW458830:JQB458830 JYS458830:JZX458830 KIO458830:KJT458830 KSK458830:KTP458830 LCG458830:LDL458830 LMC458830:LNH458830 LVY458830:LXD458830 MFU458830:MGZ458830 MPQ458830:MQV458830 MZM458830:NAR458830 NJI458830:NKN458830 NTE458830:NUJ458830 ODA458830:OEF458830 OMW458830:OOB458830 OWS458830:OXX458830 PGO458830:PHT458830 PQK458830:PRP458830 QAG458830:QBL458830 QKC458830:QLH458830 QTY458830:QVD458830 RDU458830:REZ458830 RNQ458830:ROV458830 RXM458830:RYR458830 SHI458830:SIN458830 SRE458830:SSJ458830 TBA458830:TCF458830 TKW458830:TMB458830 TUS458830:TVX458830 UEO458830:UFT458830 UOK458830:UPP458830 UYG458830:UZL458830 VIC458830:VJH458830 VRY458830:VTD458830 WBU458830:WCZ458830 WLQ458830:WMV458830 WVM458830:WWR458830 D524366:AJ524366 JA524366:KF524366 SW524366:UB524366 ACS524366:ADX524366 AMO524366:ANT524366 AWK524366:AXP524366 BGG524366:BHL524366 BQC524366:BRH524366 BZY524366:CBD524366 CJU524366:CKZ524366 CTQ524366:CUV524366 DDM524366:DER524366 DNI524366:DON524366 DXE524366:DYJ524366 EHA524366:EIF524366 EQW524366:ESB524366 FAS524366:FBX524366 FKO524366:FLT524366 FUK524366:FVP524366 GEG524366:GFL524366 GOC524366:GPH524366 GXY524366:GZD524366 HHU524366:HIZ524366 HRQ524366:HSV524366 IBM524366:ICR524366 ILI524366:IMN524366 IVE524366:IWJ524366 JFA524366:JGF524366 JOW524366:JQB524366 JYS524366:JZX524366 KIO524366:KJT524366 KSK524366:KTP524366 LCG524366:LDL524366 LMC524366:LNH524366 LVY524366:LXD524366 MFU524366:MGZ524366 MPQ524366:MQV524366 MZM524366:NAR524366 NJI524366:NKN524366 NTE524366:NUJ524366 ODA524366:OEF524366 OMW524366:OOB524366 OWS524366:OXX524366 PGO524366:PHT524366 PQK524366:PRP524366 QAG524366:QBL524366 QKC524366:QLH524366 QTY524366:QVD524366 RDU524366:REZ524366 RNQ524366:ROV524366 RXM524366:RYR524366 SHI524366:SIN524366 SRE524366:SSJ524366 TBA524366:TCF524366 TKW524366:TMB524366 TUS524366:TVX524366 UEO524366:UFT524366 UOK524366:UPP524366 UYG524366:UZL524366 VIC524366:VJH524366 VRY524366:VTD524366 WBU524366:WCZ524366 WLQ524366:WMV524366 WVM524366:WWR524366 D589902:AJ589902 JA589902:KF589902 SW589902:UB589902 ACS589902:ADX589902 AMO589902:ANT589902 AWK589902:AXP589902 BGG589902:BHL589902 BQC589902:BRH589902 BZY589902:CBD589902 CJU589902:CKZ589902 CTQ589902:CUV589902 DDM589902:DER589902 DNI589902:DON589902 DXE589902:DYJ589902 EHA589902:EIF589902 EQW589902:ESB589902 FAS589902:FBX589902 FKO589902:FLT589902 FUK589902:FVP589902 GEG589902:GFL589902 GOC589902:GPH589902 GXY589902:GZD589902 HHU589902:HIZ589902 HRQ589902:HSV589902 IBM589902:ICR589902 ILI589902:IMN589902 IVE589902:IWJ589902 JFA589902:JGF589902 JOW589902:JQB589902 JYS589902:JZX589902 KIO589902:KJT589902 KSK589902:KTP589902 LCG589902:LDL589902 LMC589902:LNH589902 LVY589902:LXD589902 MFU589902:MGZ589902 MPQ589902:MQV589902 MZM589902:NAR589902 NJI589902:NKN589902 NTE589902:NUJ589902 ODA589902:OEF589902 OMW589902:OOB589902 OWS589902:OXX589902 PGO589902:PHT589902 PQK589902:PRP589902 QAG589902:QBL589902 QKC589902:QLH589902 QTY589902:QVD589902 RDU589902:REZ589902 RNQ589902:ROV589902 RXM589902:RYR589902 SHI589902:SIN589902 SRE589902:SSJ589902 TBA589902:TCF589902 TKW589902:TMB589902 TUS589902:TVX589902 UEO589902:UFT589902 UOK589902:UPP589902 UYG589902:UZL589902 VIC589902:VJH589902 VRY589902:VTD589902 WBU589902:WCZ589902 WLQ589902:WMV589902 WVM589902:WWR589902 D655438:AJ655438 JA655438:KF655438 SW655438:UB655438 ACS655438:ADX655438 AMO655438:ANT655438 AWK655438:AXP655438 BGG655438:BHL655438 BQC655438:BRH655438 BZY655438:CBD655438 CJU655438:CKZ655438 CTQ655438:CUV655438 DDM655438:DER655438 DNI655438:DON655438 DXE655438:DYJ655438 EHA655438:EIF655438 EQW655438:ESB655438 FAS655438:FBX655438 FKO655438:FLT655438 FUK655438:FVP655438 GEG655438:GFL655438 GOC655438:GPH655438 GXY655438:GZD655438 HHU655438:HIZ655438 HRQ655438:HSV655438 IBM655438:ICR655438 ILI655438:IMN655438 IVE655438:IWJ655438 JFA655438:JGF655438 JOW655438:JQB655438 JYS655438:JZX655438 KIO655438:KJT655438 KSK655438:KTP655438 LCG655438:LDL655438 LMC655438:LNH655438 LVY655438:LXD655438 MFU655438:MGZ655438 MPQ655438:MQV655438 MZM655438:NAR655438 NJI655438:NKN655438 NTE655438:NUJ655438 ODA655438:OEF655438 OMW655438:OOB655438 OWS655438:OXX655438 PGO655438:PHT655438 PQK655438:PRP655438 QAG655438:QBL655438 QKC655438:QLH655438 QTY655438:QVD655438 RDU655438:REZ655438 RNQ655438:ROV655438 RXM655438:RYR655438 SHI655438:SIN655438 SRE655438:SSJ655438 TBA655438:TCF655438 TKW655438:TMB655438 TUS655438:TVX655438 UEO655438:UFT655438 UOK655438:UPP655438 UYG655438:UZL655438 VIC655438:VJH655438 VRY655438:VTD655438 WBU655438:WCZ655438 WLQ655438:WMV655438 WVM655438:WWR655438 D720974:AJ720974 JA720974:KF720974 SW720974:UB720974 ACS720974:ADX720974 AMO720974:ANT720974 AWK720974:AXP720974 BGG720974:BHL720974 BQC720974:BRH720974 BZY720974:CBD720974 CJU720974:CKZ720974 CTQ720974:CUV720974 DDM720974:DER720974 DNI720974:DON720974 DXE720974:DYJ720974 EHA720974:EIF720974 EQW720974:ESB720974 FAS720974:FBX720974 FKO720974:FLT720974 FUK720974:FVP720974 GEG720974:GFL720974 GOC720974:GPH720974 GXY720974:GZD720974 HHU720974:HIZ720974 HRQ720974:HSV720974 IBM720974:ICR720974 ILI720974:IMN720974 IVE720974:IWJ720974 JFA720974:JGF720974 JOW720974:JQB720974 JYS720974:JZX720974 KIO720974:KJT720974 KSK720974:KTP720974 LCG720974:LDL720974 LMC720974:LNH720974 LVY720974:LXD720974 MFU720974:MGZ720974 MPQ720974:MQV720974 MZM720974:NAR720974 NJI720974:NKN720974 NTE720974:NUJ720974 ODA720974:OEF720974 OMW720974:OOB720974 OWS720974:OXX720974 PGO720974:PHT720974 PQK720974:PRP720974 QAG720974:QBL720974 QKC720974:QLH720974 QTY720974:QVD720974 RDU720974:REZ720974 RNQ720974:ROV720974 RXM720974:RYR720974 SHI720974:SIN720974 SRE720974:SSJ720974 TBA720974:TCF720974 TKW720974:TMB720974 TUS720974:TVX720974 UEO720974:UFT720974 UOK720974:UPP720974 UYG720974:UZL720974 VIC720974:VJH720974 VRY720974:VTD720974 WBU720974:WCZ720974 WLQ720974:WMV720974 WVM720974:WWR720974 D786510:AJ786510 JA786510:KF786510 SW786510:UB786510 ACS786510:ADX786510 AMO786510:ANT786510 AWK786510:AXP786510 BGG786510:BHL786510 BQC786510:BRH786510 BZY786510:CBD786510 CJU786510:CKZ786510 CTQ786510:CUV786510 DDM786510:DER786510 DNI786510:DON786510 DXE786510:DYJ786510 EHA786510:EIF786510 EQW786510:ESB786510 FAS786510:FBX786510 FKO786510:FLT786510 FUK786510:FVP786510 GEG786510:GFL786510 GOC786510:GPH786510 GXY786510:GZD786510 HHU786510:HIZ786510 HRQ786510:HSV786510 IBM786510:ICR786510 ILI786510:IMN786510 IVE786510:IWJ786510 JFA786510:JGF786510 JOW786510:JQB786510 JYS786510:JZX786510 KIO786510:KJT786510 KSK786510:KTP786510 LCG786510:LDL786510 LMC786510:LNH786510 LVY786510:LXD786510 MFU786510:MGZ786510 MPQ786510:MQV786510 MZM786510:NAR786510 NJI786510:NKN786510 NTE786510:NUJ786510 ODA786510:OEF786510 OMW786510:OOB786510 OWS786510:OXX786510 PGO786510:PHT786510 PQK786510:PRP786510 QAG786510:QBL786510 QKC786510:QLH786510 QTY786510:QVD786510 RDU786510:REZ786510 RNQ786510:ROV786510 RXM786510:RYR786510 SHI786510:SIN786510 SRE786510:SSJ786510 TBA786510:TCF786510 TKW786510:TMB786510 TUS786510:TVX786510 UEO786510:UFT786510 UOK786510:UPP786510 UYG786510:UZL786510 VIC786510:VJH786510 VRY786510:VTD786510 WBU786510:WCZ786510 WLQ786510:WMV786510 WVM786510:WWR786510 D852046:AJ852046 JA852046:KF852046 SW852046:UB852046 ACS852046:ADX852046 AMO852046:ANT852046 AWK852046:AXP852046 BGG852046:BHL852046 BQC852046:BRH852046 BZY852046:CBD852046 CJU852046:CKZ852046 CTQ852046:CUV852046 DDM852046:DER852046 DNI852046:DON852046 DXE852046:DYJ852046 EHA852046:EIF852046 EQW852046:ESB852046 FAS852046:FBX852046 FKO852046:FLT852046 FUK852046:FVP852046 GEG852046:GFL852046 GOC852046:GPH852046 GXY852046:GZD852046 HHU852046:HIZ852046 HRQ852046:HSV852046 IBM852046:ICR852046 ILI852046:IMN852046 IVE852046:IWJ852046 JFA852046:JGF852046 JOW852046:JQB852046 JYS852046:JZX852046 KIO852046:KJT852046 KSK852046:KTP852046 LCG852046:LDL852046 LMC852046:LNH852046 LVY852046:LXD852046 MFU852046:MGZ852046 MPQ852046:MQV852046 MZM852046:NAR852046 NJI852046:NKN852046 NTE852046:NUJ852046 ODA852046:OEF852046 OMW852046:OOB852046 OWS852046:OXX852046 PGO852046:PHT852046 PQK852046:PRP852046 QAG852046:QBL852046 QKC852046:QLH852046 QTY852046:QVD852046 RDU852046:REZ852046 RNQ852046:ROV852046 RXM852046:RYR852046 SHI852046:SIN852046 SRE852046:SSJ852046 TBA852046:TCF852046 TKW852046:TMB852046 TUS852046:TVX852046 UEO852046:UFT852046 UOK852046:UPP852046 UYG852046:UZL852046 VIC852046:VJH852046 VRY852046:VTD852046 WBU852046:WCZ852046 WLQ852046:WMV852046 WVM852046:WWR852046 D917582:AJ917582 JA917582:KF917582 SW917582:UB917582 ACS917582:ADX917582 AMO917582:ANT917582 AWK917582:AXP917582 BGG917582:BHL917582 BQC917582:BRH917582 BZY917582:CBD917582 CJU917582:CKZ917582 CTQ917582:CUV917582 DDM917582:DER917582 DNI917582:DON917582 DXE917582:DYJ917582 EHA917582:EIF917582 EQW917582:ESB917582 FAS917582:FBX917582 FKO917582:FLT917582 FUK917582:FVP917582 GEG917582:GFL917582 GOC917582:GPH917582 GXY917582:GZD917582 HHU917582:HIZ917582 HRQ917582:HSV917582 IBM917582:ICR917582 ILI917582:IMN917582 IVE917582:IWJ917582 JFA917582:JGF917582 JOW917582:JQB917582 JYS917582:JZX917582 KIO917582:KJT917582 KSK917582:KTP917582 LCG917582:LDL917582 LMC917582:LNH917582 LVY917582:LXD917582 MFU917582:MGZ917582 MPQ917582:MQV917582 MZM917582:NAR917582 NJI917582:NKN917582 NTE917582:NUJ917582 ODA917582:OEF917582 OMW917582:OOB917582 OWS917582:OXX917582 PGO917582:PHT917582 PQK917582:PRP917582 QAG917582:QBL917582 QKC917582:QLH917582 QTY917582:QVD917582 RDU917582:REZ917582 RNQ917582:ROV917582 RXM917582:RYR917582 SHI917582:SIN917582 SRE917582:SSJ917582 TBA917582:TCF917582 TKW917582:TMB917582 TUS917582:TVX917582 UEO917582:UFT917582 UOK917582:UPP917582 UYG917582:UZL917582 VIC917582:VJH917582 VRY917582:VTD917582 WBU917582:WCZ917582 WLQ917582:WMV917582 WVM917582:WWR917582 D983118:AJ983118 JA983118:KF983118 SW983118:UB983118 ACS983118:ADX983118 AMO983118:ANT983118 AWK983118:AXP983118 BGG983118:BHL983118 BQC983118:BRH983118 BZY983118:CBD983118 CJU983118:CKZ983118 CTQ983118:CUV983118 DDM983118:DER983118 DNI983118:DON983118 DXE983118:DYJ983118 EHA983118:EIF983118 EQW983118:ESB983118 FAS983118:FBX983118 FKO983118:FLT983118 FUK983118:FVP983118 GEG983118:GFL983118 GOC983118:GPH983118 GXY983118:GZD983118 HHU983118:HIZ983118 HRQ983118:HSV983118 IBM983118:ICR983118 ILI983118:IMN983118 IVE983118:IWJ983118 JFA983118:JGF983118 JOW983118:JQB983118 JYS983118:JZX983118 KIO983118:KJT983118 KSK983118:KTP983118 LCG983118:LDL983118 LMC983118:LNH983118 LVY983118:LXD983118 MFU983118:MGZ983118 MPQ983118:MQV983118 MZM983118:NAR983118 NJI983118:NKN983118 NTE983118:NUJ983118 ODA983118:OEF983118 OMW983118:OOB983118 OWS983118:OXX983118 PGO983118:PHT983118 PQK983118:PRP983118 QAG983118:QBL983118 QKC983118:QLH983118 QTY983118:QVD983118 RDU983118:REZ983118 RNQ983118:ROV983118 RXM983118:RYR983118 SHI983118:SIN983118 SRE983118:SSJ983118 TBA983118:TCF983118 TKW983118:TMB983118 TUS983118:TVX983118 UEO983118:UFT983118 UOK983118:UPP983118 UYG983118:UZL983118 VIC983118:VJH983118 VRY983118:VTD983118 WBU983118:WCZ983118 WLQ983118:WMV983118 WVM983118:WWR983118 WWR983133 JA88:KF90 SW88:UB90 ACS88:ADX90 AMO88:ANT90 AWK88:AXP90 BGG88:BHL90 BQC88:BRH90 BZY88:CBD90 CJU88:CKZ90 CTQ88:CUV90 DDM88:DER90 DNI88:DON90 DXE88:DYJ90 EHA88:EIF90 EQW88:ESB90 FAS88:FBX90 FKO88:FLT90 FUK88:FVP90 GEG88:GFL90 GOC88:GPH90 GXY88:GZD90 HHU88:HIZ90 HRQ88:HSV90 IBM88:ICR90 ILI88:IMN90 IVE88:IWJ90 JFA88:JGF90 JOW88:JQB90 JYS88:JZX90 KIO88:KJT90 KSK88:KTP90 LCG88:LDL90 LMC88:LNH90 LVY88:LXD90 MFU88:MGZ90 MPQ88:MQV90 MZM88:NAR90 NJI88:NKN90 NTE88:NUJ90 ODA88:OEF90 OMW88:OOB90 OWS88:OXX90 PGO88:PHT90 PQK88:PRP90 QAG88:QBL90 QKC88:QLH90 QTY88:QVD90 RDU88:REZ90 RNQ88:ROV90 RXM88:RYR90 SHI88:SIN90 SRE88:SSJ90 TBA88:TCF90 TKW88:TMB90 TUS88:TVX90 UEO88:UFT90 UOK88:UPP90 UYG88:UZL90 VIC88:VJH90 VRY88:VTD90 WBU88:WCZ90 WLQ88:WMV90 WVM88:WWR90 D65626:AJ65628 JA65626:KF65628 SW65626:UB65628 ACS65626:ADX65628 AMO65626:ANT65628 AWK65626:AXP65628 BGG65626:BHL65628 BQC65626:BRH65628 BZY65626:CBD65628 CJU65626:CKZ65628 CTQ65626:CUV65628 DDM65626:DER65628 DNI65626:DON65628 DXE65626:DYJ65628 EHA65626:EIF65628 EQW65626:ESB65628 FAS65626:FBX65628 FKO65626:FLT65628 FUK65626:FVP65628 GEG65626:GFL65628 GOC65626:GPH65628 GXY65626:GZD65628 HHU65626:HIZ65628 HRQ65626:HSV65628 IBM65626:ICR65628 ILI65626:IMN65628 IVE65626:IWJ65628 JFA65626:JGF65628 JOW65626:JQB65628 JYS65626:JZX65628 KIO65626:KJT65628 KSK65626:KTP65628 LCG65626:LDL65628 LMC65626:LNH65628 LVY65626:LXD65628 MFU65626:MGZ65628 MPQ65626:MQV65628 MZM65626:NAR65628 NJI65626:NKN65628 NTE65626:NUJ65628 ODA65626:OEF65628 OMW65626:OOB65628 OWS65626:OXX65628 PGO65626:PHT65628 PQK65626:PRP65628 QAG65626:QBL65628 QKC65626:QLH65628 QTY65626:QVD65628 RDU65626:REZ65628 RNQ65626:ROV65628 RXM65626:RYR65628 SHI65626:SIN65628 SRE65626:SSJ65628 TBA65626:TCF65628 TKW65626:TMB65628 TUS65626:TVX65628 UEO65626:UFT65628 UOK65626:UPP65628 UYG65626:UZL65628 VIC65626:VJH65628 VRY65626:VTD65628 WBU65626:WCZ65628 WLQ65626:WMV65628 WVM65626:WWR65628 D131162:AJ131164 JA131162:KF131164 SW131162:UB131164 ACS131162:ADX131164 AMO131162:ANT131164 AWK131162:AXP131164 BGG131162:BHL131164 BQC131162:BRH131164 BZY131162:CBD131164 CJU131162:CKZ131164 CTQ131162:CUV131164 DDM131162:DER131164 DNI131162:DON131164 DXE131162:DYJ131164 EHA131162:EIF131164 EQW131162:ESB131164 FAS131162:FBX131164 FKO131162:FLT131164 FUK131162:FVP131164 GEG131162:GFL131164 GOC131162:GPH131164 GXY131162:GZD131164 HHU131162:HIZ131164 HRQ131162:HSV131164 IBM131162:ICR131164 ILI131162:IMN131164 IVE131162:IWJ131164 JFA131162:JGF131164 JOW131162:JQB131164 JYS131162:JZX131164 KIO131162:KJT131164 KSK131162:KTP131164 LCG131162:LDL131164 LMC131162:LNH131164 LVY131162:LXD131164 MFU131162:MGZ131164 MPQ131162:MQV131164 MZM131162:NAR131164 NJI131162:NKN131164 NTE131162:NUJ131164 ODA131162:OEF131164 OMW131162:OOB131164 OWS131162:OXX131164 PGO131162:PHT131164 PQK131162:PRP131164 QAG131162:QBL131164 QKC131162:QLH131164 QTY131162:QVD131164 RDU131162:REZ131164 RNQ131162:ROV131164 RXM131162:RYR131164 SHI131162:SIN131164 SRE131162:SSJ131164 TBA131162:TCF131164 TKW131162:TMB131164 TUS131162:TVX131164 UEO131162:UFT131164 UOK131162:UPP131164 UYG131162:UZL131164 VIC131162:VJH131164 VRY131162:VTD131164 WBU131162:WCZ131164 WLQ131162:WMV131164 WVM131162:WWR131164 D196698:AJ196700 JA196698:KF196700 SW196698:UB196700 ACS196698:ADX196700 AMO196698:ANT196700 AWK196698:AXP196700 BGG196698:BHL196700 BQC196698:BRH196700 BZY196698:CBD196700 CJU196698:CKZ196700 CTQ196698:CUV196700 DDM196698:DER196700 DNI196698:DON196700 DXE196698:DYJ196700 EHA196698:EIF196700 EQW196698:ESB196700 FAS196698:FBX196700 FKO196698:FLT196700 FUK196698:FVP196700 GEG196698:GFL196700 GOC196698:GPH196700 GXY196698:GZD196700 HHU196698:HIZ196700 HRQ196698:HSV196700 IBM196698:ICR196700 ILI196698:IMN196700 IVE196698:IWJ196700 JFA196698:JGF196700 JOW196698:JQB196700 JYS196698:JZX196700 KIO196698:KJT196700 KSK196698:KTP196700 LCG196698:LDL196700 LMC196698:LNH196700 LVY196698:LXD196700 MFU196698:MGZ196700 MPQ196698:MQV196700 MZM196698:NAR196700 NJI196698:NKN196700 NTE196698:NUJ196700 ODA196698:OEF196700 OMW196698:OOB196700 OWS196698:OXX196700 PGO196698:PHT196700 PQK196698:PRP196700 QAG196698:QBL196700 QKC196698:QLH196700 QTY196698:QVD196700 RDU196698:REZ196700 RNQ196698:ROV196700 RXM196698:RYR196700 SHI196698:SIN196700 SRE196698:SSJ196700 TBA196698:TCF196700 TKW196698:TMB196700 TUS196698:TVX196700 UEO196698:UFT196700 UOK196698:UPP196700 UYG196698:UZL196700 VIC196698:VJH196700 VRY196698:VTD196700 WBU196698:WCZ196700 WLQ196698:WMV196700 WVM196698:WWR196700 D262234:AJ262236 JA262234:KF262236 SW262234:UB262236 ACS262234:ADX262236 AMO262234:ANT262236 AWK262234:AXP262236 BGG262234:BHL262236 BQC262234:BRH262236 BZY262234:CBD262236 CJU262234:CKZ262236 CTQ262234:CUV262236 DDM262234:DER262236 DNI262234:DON262236 DXE262234:DYJ262236 EHA262234:EIF262236 EQW262234:ESB262236 FAS262234:FBX262236 FKO262234:FLT262236 FUK262234:FVP262236 GEG262234:GFL262236 GOC262234:GPH262236 GXY262234:GZD262236 HHU262234:HIZ262236 HRQ262234:HSV262236 IBM262234:ICR262236 ILI262234:IMN262236 IVE262234:IWJ262236 JFA262234:JGF262236 JOW262234:JQB262236 JYS262234:JZX262236 KIO262234:KJT262236 KSK262234:KTP262236 LCG262234:LDL262236 LMC262234:LNH262236 LVY262234:LXD262236 MFU262234:MGZ262236 MPQ262234:MQV262236 MZM262234:NAR262236 NJI262234:NKN262236 NTE262234:NUJ262236 ODA262234:OEF262236 OMW262234:OOB262236 OWS262234:OXX262236 PGO262234:PHT262236 PQK262234:PRP262236 QAG262234:QBL262236 QKC262234:QLH262236 QTY262234:QVD262236 RDU262234:REZ262236 RNQ262234:ROV262236 RXM262234:RYR262236 SHI262234:SIN262236 SRE262234:SSJ262236 TBA262234:TCF262236 TKW262234:TMB262236 TUS262234:TVX262236 UEO262234:UFT262236 UOK262234:UPP262236 UYG262234:UZL262236 VIC262234:VJH262236 VRY262234:VTD262236 WBU262234:WCZ262236 WLQ262234:WMV262236 WVM262234:WWR262236 D327770:AJ327772 JA327770:KF327772 SW327770:UB327772 ACS327770:ADX327772 AMO327770:ANT327772 AWK327770:AXP327772 BGG327770:BHL327772 BQC327770:BRH327772 BZY327770:CBD327772 CJU327770:CKZ327772 CTQ327770:CUV327772 DDM327770:DER327772 DNI327770:DON327772 DXE327770:DYJ327772 EHA327770:EIF327772 EQW327770:ESB327772 FAS327770:FBX327772 FKO327770:FLT327772 FUK327770:FVP327772 GEG327770:GFL327772 GOC327770:GPH327772 GXY327770:GZD327772 HHU327770:HIZ327772 HRQ327770:HSV327772 IBM327770:ICR327772 ILI327770:IMN327772 IVE327770:IWJ327772 JFA327770:JGF327772 JOW327770:JQB327772 JYS327770:JZX327772 KIO327770:KJT327772 KSK327770:KTP327772 LCG327770:LDL327772 LMC327770:LNH327772 LVY327770:LXD327772 MFU327770:MGZ327772 MPQ327770:MQV327772 MZM327770:NAR327772 NJI327770:NKN327772 NTE327770:NUJ327772 ODA327770:OEF327772 OMW327770:OOB327772 OWS327770:OXX327772 PGO327770:PHT327772 PQK327770:PRP327772 QAG327770:QBL327772 QKC327770:QLH327772 QTY327770:QVD327772 RDU327770:REZ327772 RNQ327770:ROV327772 RXM327770:RYR327772 SHI327770:SIN327772 SRE327770:SSJ327772 TBA327770:TCF327772 TKW327770:TMB327772 TUS327770:TVX327772 UEO327770:UFT327772 UOK327770:UPP327772 UYG327770:UZL327772 VIC327770:VJH327772 VRY327770:VTD327772 WBU327770:WCZ327772 WLQ327770:WMV327772 WVM327770:WWR327772 D393306:AJ393308 JA393306:KF393308 SW393306:UB393308 ACS393306:ADX393308 AMO393306:ANT393308 AWK393306:AXP393308 BGG393306:BHL393308 BQC393306:BRH393308 BZY393306:CBD393308 CJU393306:CKZ393308 CTQ393306:CUV393308 DDM393306:DER393308 DNI393306:DON393308 DXE393306:DYJ393308 EHA393306:EIF393308 EQW393306:ESB393308 FAS393306:FBX393308 FKO393306:FLT393308 FUK393306:FVP393308 GEG393306:GFL393308 GOC393306:GPH393308 GXY393306:GZD393308 HHU393306:HIZ393308 HRQ393306:HSV393308 IBM393306:ICR393308 ILI393306:IMN393308 IVE393306:IWJ393308 JFA393306:JGF393308 JOW393306:JQB393308 JYS393306:JZX393308 KIO393306:KJT393308 KSK393306:KTP393308 LCG393306:LDL393308 LMC393306:LNH393308 LVY393306:LXD393308 MFU393306:MGZ393308 MPQ393306:MQV393308 MZM393306:NAR393308 NJI393306:NKN393308 NTE393306:NUJ393308 ODA393306:OEF393308 OMW393306:OOB393308 OWS393306:OXX393308 PGO393306:PHT393308 PQK393306:PRP393308 QAG393306:QBL393308 QKC393306:QLH393308 QTY393306:QVD393308 RDU393306:REZ393308 RNQ393306:ROV393308 RXM393306:RYR393308 SHI393306:SIN393308 SRE393306:SSJ393308 TBA393306:TCF393308 TKW393306:TMB393308 TUS393306:TVX393308 UEO393306:UFT393308 UOK393306:UPP393308 UYG393306:UZL393308 VIC393306:VJH393308 VRY393306:VTD393308 WBU393306:WCZ393308 WLQ393306:WMV393308 WVM393306:WWR393308 D458842:AJ458844 JA458842:KF458844 SW458842:UB458844 ACS458842:ADX458844 AMO458842:ANT458844 AWK458842:AXP458844 BGG458842:BHL458844 BQC458842:BRH458844 BZY458842:CBD458844 CJU458842:CKZ458844 CTQ458842:CUV458844 DDM458842:DER458844 DNI458842:DON458844 DXE458842:DYJ458844 EHA458842:EIF458844 EQW458842:ESB458844 FAS458842:FBX458844 FKO458842:FLT458844 FUK458842:FVP458844 GEG458842:GFL458844 GOC458842:GPH458844 GXY458842:GZD458844 HHU458842:HIZ458844 HRQ458842:HSV458844 IBM458842:ICR458844 ILI458842:IMN458844 IVE458842:IWJ458844 JFA458842:JGF458844 JOW458842:JQB458844 JYS458842:JZX458844 KIO458842:KJT458844 KSK458842:KTP458844 LCG458842:LDL458844 LMC458842:LNH458844 LVY458842:LXD458844 MFU458842:MGZ458844 MPQ458842:MQV458844 MZM458842:NAR458844 NJI458842:NKN458844 NTE458842:NUJ458844 ODA458842:OEF458844 OMW458842:OOB458844 OWS458842:OXX458844 PGO458842:PHT458844 PQK458842:PRP458844 QAG458842:QBL458844 QKC458842:QLH458844 QTY458842:QVD458844 RDU458842:REZ458844 RNQ458842:ROV458844 RXM458842:RYR458844 SHI458842:SIN458844 SRE458842:SSJ458844 TBA458842:TCF458844 TKW458842:TMB458844 TUS458842:TVX458844 UEO458842:UFT458844 UOK458842:UPP458844 UYG458842:UZL458844 VIC458842:VJH458844 VRY458842:VTD458844 WBU458842:WCZ458844 WLQ458842:WMV458844 WVM458842:WWR458844 D524378:AJ524380 JA524378:KF524380 SW524378:UB524380 ACS524378:ADX524380 AMO524378:ANT524380 AWK524378:AXP524380 BGG524378:BHL524380 BQC524378:BRH524380 BZY524378:CBD524380 CJU524378:CKZ524380 CTQ524378:CUV524380 DDM524378:DER524380 DNI524378:DON524380 DXE524378:DYJ524380 EHA524378:EIF524380 EQW524378:ESB524380 FAS524378:FBX524380 FKO524378:FLT524380 FUK524378:FVP524380 GEG524378:GFL524380 GOC524378:GPH524380 GXY524378:GZD524380 HHU524378:HIZ524380 HRQ524378:HSV524380 IBM524378:ICR524380 ILI524378:IMN524380 IVE524378:IWJ524380 JFA524378:JGF524380 JOW524378:JQB524380 JYS524378:JZX524380 KIO524378:KJT524380 KSK524378:KTP524380 LCG524378:LDL524380 LMC524378:LNH524380 LVY524378:LXD524380 MFU524378:MGZ524380 MPQ524378:MQV524380 MZM524378:NAR524380 NJI524378:NKN524380 NTE524378:NUJ524380 ODA524378:OEF524380 OMW524378:OOB524380 OWS524378:OXX524380 PGO524378:PHT524380 PQK524378:PRP524380 QAG524378:QBL524380 QKC524378:QLH524380 QTY524378:QVD524380 RDU524378:REZ524380 RNQ524378:ROV524380 RXM524378:RYR524380 SHI524378:SIN524380 SRE524378:SSJ524380 TBA524378:TCF524380 TKW524378:TMB524380 TUS524378:TVX524380 UEO524378:UFT524380 UOK524378:UPP524380 UYG524378:UZL524380 VIC524378:VJH524380 VRY524378:VTD524380 WBU524378:WCZ524380 WLQ524378:WMV524380 WVM524378:WWR524380 D589914:AJ589916 JA589914:KF589916 SW589914:UB589916 ACS589914:ADX589916 AMO589914:ANT589916 AWK589914:AXP589916 BGG589914:BHL589916 BQC589914:BRH589916 BZY589914:CBD589916 CJU589914:CKZ589916 CTQ589914:CUV589916 DDM589914:DER589916 DNI589914:DON589916 DXE589914:DYJ589916 EHA589914:EIF589916 EQW589914:ESB589916 FAS589914:FBX589916 FKO589914:FLT589916 FUK589914:FVP589916 GEG589914:GFL589916 GOC589914:GPH589916 GXY589914:GZD589916 HHU589914:HIZ589916 HRQ589914:HSV589916 IBM589914:ICR589916 ILI589914:IMN589916 IVE589914:IWJ589916 JFA589914:JGF589916 JOW589914:JQB589916 JYS589914:JZX589916 KIO589914:KJT589916 KSK589914:KTP589916 LCG589914:LDL589916 LMC589914:LNH589916 LVY589914:LXD589916 MFU589914:MGZ589916 MPQ589914:MQV589916 MZM589914:NAR589916 NJI589914:NKN589916 NTE589914:NUJ589916 ODA589914:OEF589916 OMW589914:OOB589916 OWS589914:OXX589916 PGO589914:PHT589916 PQK589914:PRP589916 QAG589914:QBL589916 QKC589914:QLH589916 QTY589914:QVD589916 RDU589914:REZ589916 RNQ589914:ROV589916 RXM589914:RYR589916 SHI589914:SIN589916 SRE589914:SSJ589916 TBA589914:TCF589916 TKW589914:TMB589916 TUS589914:TVX589916 UEO589914:UFT589916 UOK589914:UPP589916 UYG589914:UZL589916 VIC589914:VJH589916 VRY589914:VTD589916 WBU589914:WCZ589916 WLQ589914:WMV589916 WVM589914:WWR589916 D655450:AJ655452 JA655450:KF655452 SW655450:UB655452 ACS655450:ADX655452 AMO655450:ANT655452 AWK655450:AXP655452 BGG655450:BHL655452 BQC655450:BRH655452 BZY655450:CBD655452 CJU655450:CKZ655452 CTQ655450:CUV655452 DDM655450:DER655452 DNI655450:DON655452 DXE655450:DYJ655452 EHA655450:EIF655452 EQW655450:ESB655452 FAS655450:FBX655452 FKO655450:FLT655452 FUK655450:FVP655452 GEG655450:GFL655452 GOC655450:GPH655452 GXY655450:GZD655452 HHU655450:HIZ655452 HRQ655450:HSV655452 IBM655450:ICR655452 ILI655450:IMN655452 IVE655450:IWJ655452 JFA655450:JGF655452 JOW655450:JQB655452 JYS655450:JZX655452 KIO655450:KJT655452 KSK655450:KTP655452 LCG655450:LDL655452 LMC655450:LNH655452 LVY655450:LXD655452 MFU655450:MGZ655452 MPQ655450:MQV655452 MZM655450:NAR655452 NJI655450:NKN655452 NTE655450:NUJ655452 ODA655450:OEF655452 OMW655450:OOB655452 OWS655450:OXX655452 PGO655450:PHT655452 PQK655450:PRP655452 QAG655450:QBL655452 QKC655450:QLH655452 QTY655450:QVD655452 RDU655450:REZ655452 RNQ655450:ROV655452 RXM655450:RYR655452 SHI655450:SIN655452 SRE655450:SSJ655452 TBA655450:TCF655452 TKW655450:TMB655452 TUS655450:TVX655452 UEO655450:UFT655452 UOK655450:UPP655452 UYG655450:UZL655452 VIC655450:VJH655452 VRY655450:VTD655452 WBU655450:WCZ655452 WLQ655450:WMV655452 WVM655450:WWR655452 D720986:AJ720988 JA720986:KF720988 SW720986:UB720988 ACS720986:ADX720988 AMO720986:ANT720988 AWK720986:AXP720988 BGG720986:BHL720988 BQC720986:BRH720988 BZY720986:CBD720988 CJU720986:CKZ720988 CTQ720986:CUV720988 DDM720986:DER720988 DNI720986:DON720988 DXE720986:DYJ720988 EHA720986:EIF720988 EQW720986:ESB720988 FAS720986:FBX720988 FKO720986:FLT720988 FUK720986:FVP720988 GEG720986:GFL720988 GOC720986:GPH720988 GXY720986:GZD720988 HHU720986:HIZ720988 HRQ720986:HSV720988 IBM720986:ICR720988 ILI720986:IMN720988 IVE720986:IWJ720988 JFA720986:JGF720988 JOW720986:JQB720988 JYS720986:JZX720988 KIO720986:KJT720988 KSK720986:KTP720988 LCG720986:LDL720988 LMC720986:LNH720988 LVY720986:LXD720988 MFU720986:MGZ720988 MPQ720986:MQV720988 MZM720986:NAR720988 NJI720986:NKN720988 NTE720986:NUJ720988 ODA720986:OEF720988 OMW720986:OOB720988 OWS720986:OXX720988 PGO720986:PHT720988 PQK720986:PRP720988 QAG720986:QBL720988 QKC720986:QLH720988 QTY720986:QVD720988 RDU720986:REZ720988 RNQ720986:ROV720988 RXM720986:RYR720988 SHI720986:SIN720988 SRE720986:SSJ720988 TBA720986:TCF720988 TKW720986:TMB720988 TUS720986:TVX720988 UEO720986:UFT720988 UOK720986:UPP720988 UYG720986:UZL720988 VIC720986:VJH720988 VRY720986:VTD720988 WBU720986:WCZ720988 WLQ720986:WMV720988 WVM720986:WWR720988 D786522:AJ786524 JA786522:KF786524 SW786522:UB786524 ACS786522:ADX786524 AMO786522:ANT786524 AWK786522:AXP786524 BGG786522:BHL786524 BQC786522:BRH786524 BZY786522:CBD786524 CJU786522:CKZ786524 CTQ786522:CUV786524 DDM786522:DER786524 DNI786522:DON786524 DXE786522:DYJ786524 EHA786522:EIF786524 EQW786522:ESB786524 FAS786522:FBX786524 FKO786522:FLT786524 FUK786522:FVP786524 GEG786522:GFL786524 GOC786522:GPH786524 GXY786522:GZD786524 HHU786522:HIZ786524 HRQ786522:HSV786524 IBM786522:ICR786524 ILI786522:IMN786524 IVE786522:IWJ786524 JFA786522:JGF786524 JOW786522:JQB786524 JYS786522:JZX786524 KIO786522:KJT786524 KSK786522:KTP786524 LCG786522:LDL786524 LMC786522:LNH786524 LVY786522:LXD786524 MFU786522:MGZ786524 MPQ786522:MQV786524 MZM786522:NAR786524 NJI786522:NKN786524 NTE786522:NUJ786524 ODA786522:OEF786524 OMW786522:OOB786524 OWS786522:OXX786524 PGO786522:PHT786524 PQK786522:PRP786524 QAG786522:QBL786524 QKC786522:QLH786524 QTY786522:QVD786524 RDU786522:REZ786524 RNQ786522:ROV786524 RXM786522:RYR786524 SHI786522:SIN786524 SRE786522:SSJ786524 TBA786522:TCF786524 TKW786522:TMB786524 TUS786522:TVX786524 UEO786522:UFT786524 UOK786522:UPP786524 UYG786522:UZL786524 VIC786522:VJH786524 VRY786522:VTD786524 WBU786522:WCZ786524 WLQ786522:WMV786524 WVM786522:WWR786524 D852058:AJ852060 JA852058:KF852060 SW852058:UB852060 ACS852058:ADX852060 AMO852058:ANT852060 AWK852058:AXP852060 BGG852058:BHL852060 BQC852058:BRH852060 BZY852058:CBD852060 CJU852058:CKZ852060 CTQ852058:CUV852060 DDM852058:DER852060 DNI852058:DON852060 DXE852058:DYJ852060 EHA852058:EIF852060 EQW852058:ESB852060 FAS852058:FBX852060 FKO852058:FLT852060 FUK852058:FVP852060 GEG852058:GFL852060 GOC852058:GPH852060 GXY852058:GZD852060 HHU852058:HIZ852060 HRQ852058:HSV852060 IBM852058:ICR852060 ILI852058:IMN852060 IVE852058:IWJ852060 JFA852058:JGF852060 JOW852058:JQB852060 JYS852058:JZX852060 KIO852058:KJT852060 KSK852058:KTP852060 LCG852058:LDL852060 LMC852058:LNH852060 LVY852058:LXD852060 MFU852058:MGZ852060 MPQ852058:MQV852060 MZM852058:NAR852060 NJI852058:NKN852060 NTE852058:NUJ852060 ODA852058:OEF852060 OMW852058:OOB852060 OWS852058:OXX852060 PGO852058:PHT852060 PQK852058:PRP852060 QAG852058:QBL852060 QKC852058:QLH852060 QTY852058:QVD852060 RDU852058:REZ852060 RNQ852058:ROV852060 RXM852058:RYR852060 SHI852058:SIN852060 SRE852058:SSJ852060 TBA852058:TCF852060 TKW852058:TMB852060 TUS852058:TVX852060 UEO852058:UFT852060 UOK852058:UPP852060 UYG852058:UZL852060 VIC852058:VJH852060 VRY852058:VTD852060 WBU852058:WCZ852060 WLQ852058:WMV852060 WVM852058:WWR852060 D917594:AJ917596 JA917594:KF917596 SW917594:UB917596 ACS917594:ADX917596 AMO917594:ANT917596 AWK917594:AXP917596 BGG917594:BHL917596 BQC917594:BRH917596 BZY917594:CBD917596 CJU917594:CKZ917596 CTQ917594:CUV917596 DDM917594:DER917596 DNI917594:DON917596 DXE917594:DYJ917596 EHA917594:EIF917596 EQW917594:ESB917596 FAS917594:FBX917596 FKO917594:FLT917596 FUK917594:FVP917596 GEG917594:GFL917596 GOC917594:GPH917596 GXY917594:GZD917596 HHU917594:HIZ917596 HRQ917594:HSV917596 IBM917594:ICR917596 ILI917594:IMN917596 IVE917594:IWJ917596 JFA917594:JGF917596 JOW917594:JQB917596 JYS917594:JZX917596 KIO917594:KJT917596 KSK917594:KTP917596 LCG917594:LDL917596 LMC917594:LNH917596 LVY917594:LXD917596 MFU917594:MGZ917596 MPQ917594:MQV917596 MZM917594:NAR917596 NJI917594:NKN917596 NTE917594:NUJ917596 ODA917594:OEF917596 OMW917594:OOB917596 OWS917594:OXX917596 PGO917594:PHT917596 PQK917594:PRP917596 QAG917594:QBL917596 QKC917594:QLH917596 QTY917594:QVD917596 RDU917594:REZ917596 RNQ917594:ROV917596 RXM917594:RYR917596 SHI917594:SIN917596 SRE917594:SSJ917596 TBA917594:TCF917596 TKW917594:TMB917596 TUS917594:TVX917596 UEO917594:UFT917596 UOK917594:UPP917596 UYG917594:UZL917596 VIC917594:VJH917596 VRY917594:VTD917596 WBU917594:WCZ917596 WLQ917594:WMV917596 WVM917594:WWR917596 D983130:AJ983132 JA983130:KF983132 SW983130:UB983132 ACS983130:ADX983132 AMO983130:ANT983132 AWK983130:AXP983132 BGG983130:BHL983132 BQC983130:BRH983132 BZY983130:CBD983132 CJU983130:CKZ983132 CTQ983130:CUV983132 DDM983130:DER983132 DNI983130:DON983132 DXE983130:DYJ983132 EHA983130:EIF983132 EQW983130:ESB983132 FAS983130:FBX983132 FKO983130:FLT983132 FUK983130:FVP983132 GEG983130:GFL983132 GOC983130:GPH983132 GXY983130:GZD983132 HHU983130:HIZ983132 HRQ983130:HSV983132 IBM983130:ICR983132 ILI983130:IMN983132 IVE983130:IWJ983132 JFA983130:JGF983132 JOW983130:JQB983132 JYS983130:JZX983132 KIO983130:KJT983132 KSK983130:KTP983132 LCG983130:LDL983132 LMC983130:LNH983132 LVY983130:LXD983132 MFU983130:MGZ983132 MPQ983130:MQV983132 MZM983130:NAR983132 NJI983130:NKN983132 NTE983130:NUJ983132 ODA983130:OEF983132 OMW983130:OOB983132 OWS983130:OXX983132 PGO983130:PHT983132 PQK983130:PRP983132 QAG983130:QBL983132 QKC983130:QLH983132 QTY983130:QVD983132 RDU983130:REZ983132 RNQ983130:ROV983132 RXM983130:RYR983132 SHI983130:SIN983132 SRE983130:SSJ983132 TBA983130:TCF983132 TKW983130:TMB983132 TUS983130:TVX983132 UEO983130:UFT983132 UOK983130:UPP983132 UYG983130:UZL983132 VIC983130:VJH983132 VRY983130:VTD983132 WBU983130:WCZ983132 WLQ983130:WMV983132 WVM983130:WWR983132 AJ91 KF91 UB91 ADX91 ANT91 AXP91 BHL91 BRH91 CBD91 CKZ91 CUV91 DER91 DON91 DYJ91 EIF91 ESB91 FBX91 FLT91 FVP91 GFL91 GPH91 GZD91 HIZ91 HSV91 ICR91 IMN91 IWJ91 JGF91 JQB91 JZX91 KJT91 KTP91 LDL91 LNH91 LXD91 MGZ91 MQV91 NAR91 NKN91 NUJ91 OEF91 OOB91 OXX91 PHT91 PRP91 QBL91 QLH91 QVD91 REZ91 ROV91 RYR91 SIN91 SSJ91 TCF91 TMB91 TVX91 UFT91 UPP91 UZL91 VJH91 VTD91 WCZ91 WMV91 WWR91 AJ65629 KF65629 UB65629 ADX65629 ANT65629 AXP65629 BHL65629 BRH65629 CBD65629 CKZ65629 CUV65629 DER65629 DON65629 DYJ65629 EIF65629 ESB65629 FBX65629 FLT65629 FVP65629 GFL65629 GPH65629 GZD65629 HIZ65629 HSV65629 ICR65629 IMN65629 IWJ65629 JGF65629 JQB65629 JZX65629 KJT65629 KTP65629 LDL65629 LNH65629 LXD65629 MGZ65629 MQV65629 NAR65629 NKN65629 NUJ65629 OEF65629 OOB65629 OXX65629 PHT65629 PRP65629 QBL65629 QLH65629 QVD65629 REZ65629 ROV65629 RYR65629 SIN65629 SSJ65629 TCF65629 TMB65629 TVX65629 UFT65629 UPP65629 UZL65629 VJH65629 VTD65629 WCZ65629 WMV65629 WWR65629 AJ131165 KF131165 UB131165 ADX131165 ANT131165 AXP131165 BHL131165 BRH131165 CBD131165 CKZ131165 CUV131165 DER131165 DON131165 DYJ131165 EIF131165 ESB131165 FBX131165 FLT131165 FVP131165 GFL131165 GPH131165 GZD131165 HIZ131165 HSV131165 ICR131165 IMN131165 IWJ131165 JGF131165 JQB131165 JZX131165 KJT131165 KTP131165 LDL131165 LNH131165 LXD131165 MGZ131165 MQV131165 NAR131165 NKN131165 NUJ131165 OEF131165 OOB131165 OXX131165 PHT131165 PRP131165 QBL131165 QLH131165 QVD131165 REZ131165 ROV131165 RYR131165 SIN131165 SSJ131165 TCF131165 TMB131165 TVX131165 UFT131165 UPP131165 UZL131165 VJH131165 VTD131165 WCZ131165 WMV131165 WWR131165 AJ196701 KF196701 UB196701 ADX196701 ANT196701 AXP196701 BHL196701 BRH196701 CBD196701 CKZ196701 CUV196701 DER196701 DON196701 DYJ196701 EIF196701 ESB196701 FBX196701 FLT196701 FVP196701 GFL196701 GPH196701 GZD196701 HIZ196701 HSV196701 ICR196701 IMN196701 IWJ196701 JGF196701 JQB196701 JZX196701 KJT196701 KTP196701 LDL196701 LNH196701 LXD196701 MGZ196701 MQV196701 NAR196701 NKN196701 NUJ196701 OEF196701 OOB196701 OXX196701 PHT196701 PRP196701 QBL196701 QLH196701 QVD196701 REZ196701 ROV196701 RYR196701 SIN196701 SSJ196701 TCF196701 TMB196701 TVX196701 UFT196701 UPP196701 UZL196701 VJH196701 VTD196701 WCZ196701 WMV196701 WWR196701 AJ262237 KF262237 UB262237 ADX262237 ANT262237 AXP262237 BHL262237 BRH262237 CBD262237 CKZ262237 CUV262237 DER262237 DON262237 DYJ262237 EIF262237 ESB262237 FBX262237 FLT262237 FVP262237 GFL262237 GPH262237 GZD262237 HIZ262237 HSV262237 ICR262237 IMN262237 IWJ262237 JGF262237 JQB262237 JZX262237 KJT262237 KTP262237 LDL262237 LNH262237 LXD262237 MGZ262237 MQV262237 NAR262237 NKN262237 NUJ262237 OEF262237 OOB262237 OXX262237 PHT262237 PRP262237 QBL262237 QLH262237 QVD262237 REZ262237 ROV262237 RYR262237 SIN262237 SSJ262237 TCF262237 TMB262237 TVX262237 UFT262237 UPP262237 UZL262237 VJH262237 VTD262237 WCZ262237 WMV262237 WWR262237 AJ327773 KF327773 UB327773 ADX327773 ANT327773 AXP327773 BHL327773 BRH327773 CBD327773 CKZ327773 CUV327773 DER327773 DON327773 DYJ327773 EIF327773 ESB327773 FBX327773 FLT327773 FVP327773 GFL327773 GPH327773 GZD327773 HIZ327773 HSV327773 ICR327773 IMN327773 IWJ327773 JGF327773 JQB327773 JZX327773 KJT327773 KTP327773 LDL327773 LNH327773 LXD327773 MGZ327773 MQV327773 NAR327773 NKN327773 NUJ327773 OEF327773 OOB327773 OXX327773 PHT327773 PRP327773 QBL327773 QLH327773 QVD327773 REZ327773 ROV327773 RYR327773 SIN327773 SSJ327773 TCF327773 TMB327773 TVX327773 UFT327773 UPP327773 UZL327773 VJH327773 VTD327773 WCZ327773 WMV327773 WWR327773 AJ393309 KF393309 UB393309 ADX393309 ANT393309 AXP393309 BHL393309 BRH393309 CBD393309 CKZ393309 CUV393309 DER393309 DON393309 DYJ393309 EIF393309 ESB393309 FBX393309 FLT393309 FVP393309 GFL393309 GPH393309 GZD393309 HIZ393309 HSV393309 ICR393309 IMN393309 IWJ393309 JGF393309 JQB393309 JZX393309 KJT393309 KTP393309 LDL393309 LNH393309 LXD393309 MGZ393309 MQV393309 NAR393309 NKN393309 NUJ393309 OEF393309 OOB393309 OXX393309 PHT393309 PRP393309 QBL393309 QLH393309 QVD393309 REZ393309 ROV393309 RYR393309 SIN393309 SSJ393309 TCF393309 TMB393309 TVX393309 UFT393309 UPP393309 UZL393309 VJH393309 VTD393309 WCZ393309 WMV393309 WWR393309 AJ458845 KF458845 UB458845 ADX458845 ANT458845 AXP458845 BHL458845 BRH458845 CBD458845 CKZ458845 CUV458845 DER458845 DON458845 DYJ458845 EIF458845 ESB458845 FBX458845 FLT458845 FVP458845 GFL458845 GPH458845 GZD458845 HIZ458845 HSV458845 ICR458845 IMN458845 IWJ458845 JGF458845 JQB458845 JZX458845 KJT458845 KTP458845 LDL458845 LNH458845 LXD458845 MGZ458845 MQV458845 NAR458845 NKN458845 NUJ458845 OEF458845 OOB458845 OXX458845 PHT458845 PRP458845 QBL458845 QLH458845 QVD458845 REZ458845 ROV458845 RYR458845 SIN458845 SSJ458845 TCF458845 TMB458845 TVX458845 UFT458845 UPP458845 UZL458845 VJH458845 VTD458845 WCZ458845 WMV458845 WWR458845 AJ524381 KF524381 UB524381 ADX524381 ANT524381 AXP524381 BHL524381 BRH524381 CBD524381 CKZ524381 CUV524381 DER524381 DON524381 DYJ524381 EIF524381 ESB524381 FBX524381 FLT524381 FVP524381 GFL524381 GPH524381 GZD524381 HIZ524381 HSV524381 ICR524381 IMN524381 IWJ524381 JGF524381 JQB524381 JZX524381 KJT524381 KTP524381 LDL524381 LNH524381 LXD524381 MGZ524381 MQV524381 NAR524381 NKN524381 NUJ524381 OEF524381 OOB524381 OXX524381 PHT524381 PRP524381 QBL524381 QLH524381 QVD524381 REZ524381 ROV524381 RYR524381 SIN524381 SSJ524381 TCF524381 TMB524381 TVX524381 UFT524381 UPP524381 UZL524381 VJH524381 VTD524381 WCZ524381 WMV524381 WWR524381 AJ589917 KF589917 UB589917 ADX589917 ANT589917 AXP589917 BHL589917 BRH589917 CBD589917 CKZ589917 CUV589917 DER589917 DON589917 DYJ589917 EIF589917 ESB589917 FBX589917 FLT589917 FVP589917 GFL589917 GPH589917 GZD589917 HIZ589917 HSV589917 ICR589917 IMN589917 IWJ589917 JGF589917 JQB589917 JZX589917 KJT589917 KTP589917 LDL589917 LNH589917 LXD589917 MGZ589917 MQV589917 NAR589917 NKN589917 NUJ589917 OEF589917 OOB589917 OXX589917 PHT589917 PRP589917 QBL589917 QLH589917 QVD589917 REZ589917 ROV589917 RYR589917 SIN589917 SSJ589917 TCF589917 TMB589917 TVX589917 UFT589917 UPP589917 UZL589917 VJH589917 VTD589917 WCZ589917 WMV589917 WWR589917 AJ655453 KF655453 UB655453 ADX655453 ANT655453 AXP655453 BHL655453 BRH655453 CBD655453 CKZ655453 CUV655453 DER655453 DON655453 DYJ655453 EIF655453 ESB655453 FBX655453 FLT655453 FVP655453 GFL655453 GPH655453 GZD655453 HIZ655453 HSV655453 ICR655453 IMN655453 IWJ655453 JGF655453 JQB655453 JZX655453 KJT655453 KTP655453 LDL655453 LNH655453 LXD655453 MGZ655453 MQV655453 NAR655453 NKN655453 NUJ655453 OEF655453 OOB655453 OXX655453 PHT655453 PRP655453 QBL655453 QLH655453 QVD655453 REZ655453 ROV655453 RYR655453 SIN655453 SSJ655453 TCF655453 TMB655453 TVX655453 UFT655453 UPP655453 UZL655453 VJH655453 VTD655453 WCZ655453 WMV655453 WWR655453 AJ720989 KF720989 UB720989 ADX720989 ANT720989 AXP720989 BHL720989 BRH720989 CBD720989 CKZ720989 CUV720989 DER720989 DON720989 DYJ720989 EIF720989 ESB720989 FBX720989 FLT720989 FVP720989 GFL720989 GPH720989 GZD720989 HIZ720989 HSV720989 ICR720989 IMN720989 IWJ720989 JGF720989 JQB720989 JZX720989 KJT720989 KTP720989 LDL720989 LNH720989 LXD720989 MGZ720989 MQV720989 NAR720989 NKN720989 NUJ720989 OEF720989 OOB720989 OXX720989 PHT720989 PRP720989 QBL720989 QLH720989 QVD720989 REZ720989 ROV720989 RYR720989 SIN720989 SSJ720989 TCF720989 TMB720989 TVX720989 UFT720989 UPP720989 UZL720989 VJH720989 VTD720989 WCZ720989 WMV720989 WWR720989 AJ786525 KF786525 UB786525 ADX786525 ANT786525 AXP786525 BHL786525 BRH786525 CBD786525 CKZ786525 CUV786525 DER786525 DON786525 DYJ786525 EIF786525 ESB786525 FBX786525 FLT786525 FVP786525 GFL786525 GPH786525 GZD786525 HIZ786525 HSV786525 ICR786525 IMN786525 IWJ786525 JGF786525 JQB786525 JZX786525 KJT786525 KTP786525 LDL786525 LNH786525 LXD786525 MGZ786525 MQV786525 NAR786525 NKN786525 NUJ786525 OEF786525 OOB786525 OXX786525 PHT786525 PRP786525 QBL786525 QLH786525 QVD786525 REZ786525 ROV786525 RYR786525 SIN786525 SSJ786525 TCF786525 TMB786525 TVX786525 UFT786525 UPP786525 UZL786525 VJH786525 VTD786525 WCZ786525 WMV786525 WWR786525 AJ852061 KF852061 UB852061 ADX852061 ANT852061 AXP852061 BHL852061 BRH852061 CBD852061 CKZ852061 CUV852061 DER852061 DON852061 DYJ852061 EIF852061 ESB852061 FBX852061 FLT852061 FVP852061 GFL852061 GPH852061 GZD852061 HIZ852061 HSV852061 ICR852061 IMN852061 IWJ852061 JGF852061 JQB852061 JZX852061 KJT852061 KTP852061 LDL852061 LNH852061 LXD852061 MGZ852061 MQV852061 NAR852061 NKN852061 NUJ852061 OEF852061 OOB852061 OXX852061 PHT852061 PRP852061 QBL852061 QLH852061 QVD852061 REZ852061 ROV852061 RYR852061 SIN852061 SSJ852061 TCF852061 TMB852061 TVX852061 UFT852061 UPP852061 UZL852061 VJH852061 VTD852061 WCZ852061 WMV852061 WWR852061 AJ917597 KF917597 UB917597 ADX917597 ANT917597 AXP917597 BHL917597 BRH917597 CBD917597 CKZ917597 CUV917597 DER917597 DON917597 DYJ917597 EIF917597 ESB917597 FBX917597 FLT917597 FVP917597 GFL917597 GPH917597 GZD917597 HIZ917597 HSV917597 ICR917597 IMN917597 IWJ917597 JGF917597 JQB917597 JZX917597 KJT917597 KTP917597 LDL917597 LNH917597 LXD917597 MGZ917597 MQV917597 NAR917597 NKN917597 NUJ917597 OEF917597 OOB917597 OXX917597 PHT917597 PRP917597 QBL917597 QLH917597 QVD917597 REZ917597 ROV917597 RYR917597 SIN917597 SSJ917597 TCF917597 TMB917597 TVX917597 UFT917597 UPP917597 UZL917597 VJH917597 VTD917597 WCZ917597 WMV917597 WWR917597 AJ983133 KF983133 UB983133 ADX983133 ANT983133 AXP983133 BHL983133 BRH983133 CBD983133 CKZ983133 CUV983133 DER983133 DON983133 DYJ983133 EIF983133 ESB983133 FBX983133 FLT983133 FVP983133 GFL983133 GPH983133 GZD983133 HIZ983133 HSV983133 ICR983133 IMN983133 IWJ983133 JGF983133 JQB983133 JZX983133 KJT983133 KTP983133 LDL983133 LNH983133 LXD983133 MGZ983133 MQV983133 NAR983133 NKN983133 NUJ983133 OEF983133 OOB983133 OXX983133 PHT983133 PRP983133 QBL983133 QLH983133 QVD983133 REZ983133 ROV983133 RYR983133 SIN983133 SSJ983133 TCF983133 TMB983133 TVX983133 UFT983133 UPP983133 UZL983133 VJH983133 VTD983133 WCZ983133 WMV983133 AH74:AJ74 AF75:AH75 D74:AE74 D75:E75">
      <formula1>999999999999999000000</formula1>
    </dataValidation>
  </dataValidations>
  <pageMargins left="0" right="0" top="0.15748031496062992" bottom="0.15748031496062992" header="0.31496062992125984" footer="0.31496062992125984"/>
  <pageSetup paperSize="9" scale="95" orientation="landscape" r:id="rId1"/>
  <colBreaks count="2" manualBreakCount="2">
    <brk id="15" max="1048575" man="1"/>
    <brk id="33"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6"/>
  <sheetViews>
    <sheetView topLeftCell="A28" workbookViewId="0">
      <selection activeCell="L41" sqref="L41"/>
    </sheetView>
  </sheetViews>
  <sheetFormatPr defaultRowHeight="13.8"/>
  <cols>
    <col min="1" max="1" width="40" style="561" customWidth="1"/>
    <col min="2" max="2" width="12.44140625" style="561" customWidth="1"/>
    <col min="3" max="3" width="10.33203125" style="561" customWidth="1"/>
    <col min="4" max="4" width="10.5546875" style="561" customWidth="1"/>
    <col min="5" max="5" width="11.6640625" style="561" customWidth="1"/>
    <col min="6" max="6" width="8.44140625" style="561" customWidth="1"/>
    <col min="7" max="7" width="9.109375" style="561"/>
    <col min="8" max="14" width="9.109375" style="617"/>
    <col min="15" max="257" width="9.109375" style="561"/>
    <col min="258" max="258" width="40" style="561" customWidth="1"/>
    <col min="259" max="259" width="12.44140625" style="561" customWidth="1"/>
    <col min="260" max="260" width="10.33203125" style="561" customWidth="1"/>
    <col min="261" max="261" width="10.5546875" style="561" customWidth="1"/>
    <col min="262" max="262" width="11.6640625" style="561" customWidth="1"/>
    <col min="263" max="263" width="8.44140625" style="561" customWidth="1"/>
    <col min="264" max="264" width="14" style="561" customWidth="1"/>
    <col min="265" max="513" width="9.109375" style="561"/>
    <col min="514" max="514" width="40" style="561" customWidth="1"/>
    <col min="515" max="515" width="12.44140625" style="561" customWidth="1"/>
    <col min="516" max="516" width="10.33203125" style="561" customWidth="1"/>
    <col min="517" max="517" width="10.5546875" style="561" customWidth="1"/>
    <col min="518" max="518" width="11.6640625" style="561" customWidth="1"/>
    <col min="519" max="519" width="8.44140625" style="561" customWidth="1"/>
    <col min="520" max="520" width="14" style="561" customWidth="1"/>
    <col min="521" max="769" width="9.109375" style="561"/>
    <col min="770" max="770" width="40" style="561" customWidth="1"/>
    <col min="771" max="771" width="12.44140625" style="561" customWidth="1"/>
    <col min="772" max="772" width="10.33203125" style="561" customWidth="1"/>
    <col min="773" max="773" width="10.5546875" style="561" customWidth="1"/>
    <col min="774" max="774" width="11.6640625" style="561" customWidth="1"/>
    <col min="775" max="775" width="8.44140625" style="561" customWidth="1"/>
    <col min="776" max="776" width="14" style="561" customWidth="1"/>
    <col min="777" max="1025" width="9.109375" style="561"/>
    <col min="1026" max="1026" width="40" style="561" customWidth="1"/>
    <col min="1027" max="1027" width="12.44140625" style="561" customWidth="1"/>
    <col min="1028" max="1028" width="10.33203125" style="561" customWidth="1"/>
    <col min="1029" max="1029" width="10.5546875" style="561" customWidth="1"/>
    <col min="1030" max="1030" width="11.6640625" style="561" customWidth="1"/>
    <col min="1031" max="1031" width="8.44140625" style="561" customWidth="1"/>
    <col min="1032" max="1032" width="14" style="561" customWidth="1"/>
    <col min="1033" max="1281" width="9.109375" style="561"/>
    <col min="1282" max="1282" width="40" style="561" customWidth="1"/>
    <col min="1283" max="1283" width="12.44140625" style="561" customWidth="1"/>
    <col min="1284" max="1284" width="10.33203125" style="561" customWidth="1"/>
    <col min="1285" max="1285" width="10.5546875" style="561" customWidth="1"/>
    <col min="1286" max="1286" width="11.6640625" style="561" customWidth="1"/>
    <col min="1287" max="1287" width="8.44140625" style="561" customWidth="1"/>
    <col min="1288" max="1288" width="14" style="561" customWidth="1"/>
    <col min="1289" max="1537" width="9.109375" style="561"/>
    <col min="1538" max="1538" width="40" style="561" customWidth="1"/>
    <col min="1539" max="1539" width="12.44140625" style="561" customWidth="1"/>
    <col min="1540" max="1540" width="10.33203125" style="561" customWidth="1"/>
    <col min="1541" max="1541" width="10.5546875" style="561" customWidth="1"/>
    <col min="1542" max="1542" width="11.6640625" style="561" customWidth="1"/>
    <col min="1543" max="1543" width="8.44140625" style="561" customWidth="1"/>
    <col min="1544" max="1544" width="14" style="561" customWidth="1"/>
    <col min="1545" max="1793" width="9.109375" style="561"/>
    <col min="1794" max="1794" width="40" style="561" customWidth="1"/>
    <col min="1795" max="1795" width="12.44140625" style="561" customWidth="1"/>
    <col min="1796" max="1796" width="10.33203125" style="561" customWidth="1"/>
    <col min="1797" max="1797" width="10.5546875" style="561" customWidth="1"/>
    <col min="1798" max="1798" width="11.6640625" style="561" customWidth="1"/>
    <col min="1799" max="1799" width="8.44140625" style="561" customWidth="1"/>
    <col min="1800" max="1800" width="14" style="561" customWidth="1"/>
    <col min="1801" max="2049" width="9.109375" style="561"/>
    <col min="2050" max="2050" width="40" style="561" customWidth="1"/>
    <col min="2051" max="2051" width="12.44140625" style="561" customWidth="1"/>
    <col min="2052" max="2052" width="10.33203125" style="561" customWidth="1"/>
    <col min="2053" max="2053" width="10.5546875" style="561" customWidth="1"/>
    <col min="2054" max="2054" width="11.6640625" style="561" customWidth="1"/>
    <col min="2055" max="2055" width="8.44140625" style="561" customWidth="1"/>
    <col min="2056" max="2056" width="14" style="561" customWidth="1"/>
    <col min="2057" max="2305" width="9.109375" style="561"/>
    <col min="2306" max="2306" width="40" style="561" customWidth="1"/>
    <col min="2307" max="2307" width="12.44140625" style="561" customWidth="1"/>
    <col min="2308" max="2308" width="10.33203125" style="561" customWidth="1"/>
    <col min="2309" max="2309" width="10.5546875" style="561" customWidth="1"/>
    <col min="2310" max="2310" width="11.6640625" style="561" customWidth="1"/>
    <col min="2311" max="2311" width="8.44140625" style="561" customWidth="1"/>
    <col min="2312" max="2312" width="14" style="561" customWidth="1"/>
    <col min="2313" max="2561" width="9.109375" style="561"/>
    <col min="2562" max="2562" width="40" style="561" customWidth="1"/>
    <col min="2563" max="2563" width="12.44140625" style="561" customWidth="1"/>
    <col min="2564" max="2564" width="10.33203125" style="561" customWidth="1"/>
    <col min="2565" max="2565" width="10.5546875" style="561" customWidth="1"/>
    <col min="2566" max="2566" width="11.6640625" style="561" customWidth="1"/>
    <col min="2567" max="2567" width="8.44140625" style="561" customWidth="1"/>
    <col min="2568" max="2568" width="14" style="561" customWidth="1"/>
    <col min="2569" max="2817" width="9.109375" style="561"/>
    <col min="2818" max="2818" width="40" style="561" customWidth="1"/>
    <col min="2819" max="2819" width="12.44140625" style="561" customWidth="1"/>
    <col min="2820" max="2820" width="10.33203125" style="561" customWidth="1"/>
    <col min="2821" max="2821" width="10.5546875" style="561" customWidth="1"/>
    <col min="2822" max="2822" width="11.6640625" style="561" customWidth="1"/>
    <col min="2823" max="2823" width="8.44140625" style="561" customWidth="1"/>
    <col min="2824" max="2824" width="14" style="561" customWidth="1"/>
    <col min="2825" max="3073" width="9.109375" style="561"/>
    <col min="3074" max="3074" width="40" style="561" customWidth="1"/>
    <col min="3075" max="3075" width="12.44140625" style="561" customWidth="1"/>
    <col min="3076" max="3076" width="10.33203125" style="561" customWidth="1"/>
    <col min="3077" max="3077" width="10.5546875" style="561" customWidth="1"/>
    <col min="3078" max="3078" width="11.6640625" style="561" customWidth="1"/>
    <col min="3079" max="3079" width="8.44140625" style="561" customWidth="1"/>
    <col min="3080" max="3080" width="14" style="561" customWidth="1"/>
    <col min="3081" max="3329" width="9.109375" style="561"/>
    <col min="3330" max="3330" width="40" style="561" customWidth="1"/>
    <col min="3331" max="3331" width="12.44140625" style="561" customWidth="1"/>
    <col min="3332" max="3332" width="10.33203125" style="561" customWidth="1"/>
    <col min="3333" max="3333" width="10.5546875" style="561" customWidth="1"/>
    <col min="3334" max="3334" width="11.6640625" style="561" customWidth="1"/>
    <col min="3335" max="3335" width="8.44140625" style="561" customWidth="1"/>
    <col min="3336" max="3336" width="14" style="561" customWidth="1"/>
    <col min="3337" max="3585" width="9.109375" style="561"/>
    <col min="3586" max="3586" width="40" style="561" customWidth="1"/>
    <col min="3587" max="3587" width="12.44140625" style="561" customWidth="1"/>
    <col min="3588" max="3588" width="10.33203125" style="561" customWidth="1"/>
    <col min="3589" max="3589" width="10.5546875" style="561" customWidth="1"/>
    <col min="3590" max="3590" width="11.6640625" style="561" customWidth="1"/>
    <col min="3591" max="3591" width="8.44140625" style="561" customWidth="1"/>
    <col min="3592" max="3592" width="14" style="561" customWidth="1"/>
    <col min="3593" max="3841" width="9.109375" style="561"/>
    <col min="3842" max="3842" width="40" style="561" customWidth="1"/>
    <col min="3843" max="3843" width="12.44140625" style="561" customWidth="1"/>
    <col min="3844" max="3844" width="10.33203125" style="561" customWidth="1"/>
    <col min="3845" max="3845" width="10.5546875" style="561" customWidth="1"/>
    <col min="3846" max="3846" width="11.6640625" style="561" customWidth="1"/>
    <col min="3847" max="3847" width="8.44140625" style="561" customWidth="1"/>
    <col min="3848" max="3848" width="14" style="561" customWidth="1"/>
    <col min="3849" max="4097" width="9.109375" style="561"/>
    <col min="4098" max="4098" width="40" style="561" customWidth="1"/>
    <col min="4099" max="4099" width="12.44140625" style="561" customWidth="1"/>
    <col min="4100" max="4100" width="10.33203125" style="561" customWidth="1"/>
    <col min="4101" max="4101" width="10.5546875" style="561" customWidth="1"/>
    <col min="4102" max="4102" width="11.6640625" style="561" customWidth="1"/>
    <col min="4103" max="4103" width="8.44140625" style="561" customWidth="1"/>
    <col min="4104" max="4104" width="14" style="561" customWidth="1"/>
    <col min="4105" max="4353" width="9.109375" style="561"/>
    <col min="4354" max="4354" width="40" style="561" customWidth="1"/>
    <col min="4355" max="4355" width="12.44140625" style="561" customWidth="1"/>
    <col min="4356" max="4356" width="10.33203125" style="561" customWidth="1"/>
    <col min="4357" max="4357" width="10.5546875" style="561" customWidth="1"/>
    <col min="4358" max="4358" width="11.6640625" style="561" customWidth="1"/>
    <col min="4359" max="4359" width="8.44140625" style="561" customWidth="1"/>
    <col min="4360" max="4360" width="14" style="561" customWidth="1"/>
    <col min="4361" max="4609" width="9.109375" style="561"/>
    <col min="4610" max="4610" width="40" style="561" customWidth="1"/>
    <col min="4611" max="4611" width="12.44140625" style="561" customWidth="1"/>
    <col min="4612" max="4612" width="10.33203125" style="561" customWidth="1"/>
    <col min="4613" max="4613" width="10.5546875" style="561" customWidth="1"/>
    <col min="4614" max="4614" width="11.6640625" style="561" customWidth="1"/>
    <col min="4615" max="4615" width="8.44140625" style="561" customWidth="1"/>
    <col min="4616" max="4616" width="14" style="561" customWidth="1"/>
    <col min="4617" max="4865" width="9.109375" style="561"/>
    <col min="4866" max="4866" width="40" style="561" customWidth="1"/>
    <col min="4867" max="4867" width="12.44140625" style="561" customWidth="1"/>
    <col min="4868" max="4868" width="10.33203125" style="561" customWidth="1"/>
    <col min="4869" max="4869" width="10.5546875" style="561" customWidth="1"/>
    <col min="4870" max="4870" width="11.6640625" style="561" customWidth="1"/>
    <col min="4871" max="4871" width="8.44140625" style="561" customWidth="1"/>
    <col min="4872" max="4872" width="14" style="561" customWidth="1"/>
    <col min="4873" max="5121" width="9.109375" style="561"/>
    <col min="5122" max="5122" width="40" style="561" customWidth="1"/>
    <col min="5123" max="5123" width="12.44140625" style="561" customWidth="1"/>
    <col min="5124" max="5124" width="10.33203125" style="561" customWidth="1"/>
    <col min="5125" max="5125" width="10.5546875" style="561" customWidth="1"/>
    <col min="5126" max="5126" width="11.6640625" style="561" customWidth="1"/>
    <col min="5127" max="5127" width="8.44140625" style="561" customWidth="1"/>
    <col min="5128" max="5128" width="14" style="561" customWidth="1"/>
    <col min="5129" max="5377" width="9.109375" style="561"/>
    <col min="5378" max="5378" width="40" style="561" customWidth="1"/>
    <col min="5379" max="5379" width="12.44140625" style="561" customWidth="1"/>
    <col min="5380" max="5380" width="10.33203125" style="561" customWidth="1"/>
    <col min="5381" max="5381" width="10.5546875" style="561" customWidth="1"/>
    <col min="5382" max="5382" width="11.6640625" style="561" customWidth="1"/>
    <col min="5383" max="5383" width="8.44140625" style="561" customWidth="1"/>
    <col min="5384" max="5384" width="14" style="561" customWidth="1"/>
    <col min="5385" max="5633" width="9.109375" style="561"/>
    <col min="5634" max="5634" width="40" style="561" customWidth="1"/>
    <col min="5635" max="5635" width="12.44140625" style="561" customWidth="1"/>
    <col min="5636" max="5636" width="10.33203125" style="561" customWidth="1"/>
    <col min="5637" max="5637" width="10.5546875" style="561" customWidth="1"/>
    <col min="5638" max="5638" width="11.6640625" style="561" customWidth="1"/>
    <col min="5639" max="5639" width="8.44140625" style="561" customWidth="1"/>
    <col min="5640" max="5640" width="14" style="561" customWidth="1"/>
    <col min="5641" max="5889" width="9.109375" style="561"/>
    <col min="5890" max="5890" width="40" style="561" customWidth="1"/>
    <col min="5891" max="5891" width="12.44140625" style="561" customWidth="1"/>
    <col min="5892" max="5892" width="10.33203125" style="561" customWidth="1"/>
    <col min="5893" max="5893" width="10.5546875" style="561" customWidth="1"/>
    <col min="5894" max="5894" width="11.6640625" style="561" customWidth="1"/>
    <col min="5895" max="5895" width="8.44140625" style="561" customWidth="1"/>
    <col min="5896" max="5896" width="14" style="561" customWidth="1"/>
    <col min="5897" max="6145" width="9.109375" style="561"/>
    <col min="6146" max="6146" width="40" style="561" customWidth="1"/>
    <col min="6147" max="6147" width="12.44140625" style="561" customWidth="1"/>
    <col min="6148" max="6148" width="10.33203125" style="561" customWidth="1"/>
    <col min="6149" max="6149" width="10.5546875" style="561" customWidth="1"/>
    <col min="6150" max="6150" width="11.6640625" style="561" customWidth="1"/>
    <col min="6151" max="6151" width="8.44140625" style="561" customWidth="1"/>
    <col min="6152" max="6152" width="14" style="561" customWidth="1"/>
    <col min="6153" max="6401" width="9.109375" style="561"/>
    <col min="6402" max="6402" width="40" style="561" customWidth="1"/>
    <col min="6403" max="6403" width="12.44140625" style="561" customWidth="1"/>
    <col min="6404" max="6404" width="10.33203125" style="561" customWidth="1"/>
    <col min="6405" max="6405" width="10.5546875" style="561" customWidth="1"/>
    <col min="6406" max="6406" width="11.6640625" style="561" customWidth="1"/>
    <col min="6407" max="6407" width="8.44140625" style="561" customWidth="1"/>
    <col min="6408" max="6408" width="14" style="561" customWidth="1"/>
    <col min="6409" max="6657" width="9.109375" style="561"/>
    <col min="6658" max="6658" width="40" style="561" customWidth="1"/>
    <col min="6659" max="6659" width="12.44140625" style="561" customWidth="1"/>
    <col min="6660" max="6660" width="10.33203125" style="561" customWidth="1"/>
    <col min="6661" max="6661" width="10.5546875" style="561" customWidth="1"/>
    <col min="6662" max="6662" width="11.6640625" style="561" customWidth="1"/>
    <col min="6663" max="6663" width="8.44140625" style="561" customWidth="1"/>
    <col min="6664" max="6664" width="14" style="561" customWidth="1"/>
    <col min="6665" max="6913" width="9.109375" style="561"/>
    <col min="6914" max="6914" width="40" style="561" customWidth="1"/>
    <col min="6915" max="6915" width="12.44140625" style="561" customWidth="1"/>
    <col min="6916" max="6916" width="10.33203125" style="561" customWidth="1"/>
    <col min="6917" max="6917" width="10.5546875" style="561" customWidth="1"/>
    <col min="6918" max="6918" width="11.6640625" style="561" customWidth="1"/>
    <col min="6919" max="6919" width="8.44140625" style="561" customWidth="1"/>
    <col min="6920" max="6920" width="14" style="561" customWidth="1"/>
    <col min="6921" max="7169" width="9.109375" style="561"/>
    <col min="7170" max="7170" width="40" style="561" customWidth="1"/>
    <col min="7171" max="7171" width="12.44140625" style="561" customWidth="1"/>
    <col min="7172" max="7172" width="10.33203125" style="561" customWidth="1"/>
    <col min="7173" max="7173" width="10.5546875" style="561" customWidth="1"/>
    <col min="7174" max="7174" width="11.6640625" style="561" customWidth="1"/>
    <col min="7175" max="7175" width="8.44140625" style="561" customWidth="1"/>
    <col min="7176" max="7176" width="14" style="561" customWidth="1"/>
    <col min="7177" max="7425" width="9.109375" style="561"/>
    <col min="7426" max="7426" width="40" style="561" customWidth="1"/>
    <col min="7427" max="7427" width="12.44140625" style="561" customWidth="1"/>
    <col min="7428" max="7428" width="10.33203125" style="561" customWidth="1"/>
    <col min="7429" max="7429" width="10.5546875" style="561" customWidth="1"/>
    <col min="7430" max="7430" width="11.6640625" style="561" customWidth="1"/>
    <col min="7431" max="7431" width="8.44140625" style="561" customWidth="1"/>
    <col min="7432" max="7432" width="14" style="561" customWidth="1"/>
    <col min="7433" max="7681" width="9.109375" style="561"/>
    <col min="7682" max="7682" width="40" style="561" customWidth="1"/>
    <col min="7683" max="7683" width="12.44140625" style="561" customWidth="1"/>
    <col min="7684" max="7684" width="10.33203125" style="561" customWidth="1"/>
    <col min="7685" max="7685" width="10.5546875" style="561" customWidth="1"/>
    <col min="7686" max="7686" width="11.6640625" style="561" customWidth="1"/>
    <col min="7687" max="7687" width="8.44140625" style="561" customWidth="1"/>
    <col min="7688" max="7688" width="14" style="561" customWidth="1"/>
    <col min="7689" max="7937" width="9.109375" style="561"/>
    <col min="7938" max="7938" width="40" style="561" customWidth="1"/>
    <col min="7939" max="7939" width="12.44140625" style="561" customWidth="1"/>
    <col min="7940" max="7940" width="10.33203125" style="561" customWidth="1"/>
    <col min="7941" max="7941" width="10.5546875" style="561" customWidth="1"/>
    <col min="7942" max="7942" width="11.6640625" style="561" customWidth="1"/>
    <col min="7943" max="7943" width="8.44140625" style="561" customWidth="1"/>
    <col min="7944" max="7944" width="14" style="561" customWidth="1"/>
    <col min="7945" max="8193" width="9.109375" style="561"/>
    <col min="8194" max="8194" width="40" style="561" customWidth="1"/>
    <col min="8195" max="8195" width="12.44140625" style="561" customWidth="1"/>
    <col min="8196" max="8196" width="10.33203125" style="561" customWidth="1"/>
    <col min="8197" max="8197" width="10.5546875" style="561" customWidth="1"/>
    <col min="8198" max="8198" width="11.6640625" style="561" customWidth="1"/>
    <col min="8199" max="8199" width="8.44140625" style="561" customWidth="1"/>
    <col min="8200" max="8200" width="14" style="561" customWidth="1"/>
    <col min="8201" max="8449" width="9.109375" style="561"/>
    <col min="8450" max="8450" width="40" style="561" customWidth="1"/>
    <col min="8451" max="8451" width="12.44140625" style="561" customWidth="1"/>
    <col min="8452" max="8452" width="10.33203125" style="561" customWidth="1"/>
    <col min="8453" max="8453" width="10.5546875" style="561" customWidth="1"/>
    <col min="8454" max="8454" width="11.6640625" style="561" customWidth="1"/>
    <col min="8455" max="8455" width="8.44140625" style="561" customWidth="1"/>
    <col min="8456" max="8456" width="14" style="561" customWidth="1"/>
    <col min="8457" max="8705" width="9.109375" style="561"/>
    <col min="8706" max="8706" width="40" style="561" customWidth="1"/>
    <col min="8707" max="8707" width="12.44140625" style="561" customWidth="1"/>
    <col min="8708" max="8708" width="10.33203125" style="561" customWidth="1"/>
    <col min="8709" max="8709" width="10.5546875" style="561" customWidth="1"/>
    <col min="8710" max="8710" width="11.6640625" style="561" customWidth="1"/>
    <col min="8711" max="8711" width="8.44140625" style="561" customWidth="1"/>
    <col min="8712" max="8712" width="14" style="561" customWidth="1"/>
    <col min="8713" max="8961" width="9.109375" style="561"/>
    <col min="8962" max="8962" width="40" style="561" customWidth="1"/>
    <col min="8963" max="8963" width="12.44140625" style="561" customWidth="1"/>
    <col min="8964" max="8964" width="10.33203125" style="561" customWidth="1"/>
    <col min="8965" max="8965" width="10.5546875" style="561" customWidth="1"/>
    <col min="8966" max="8966" width="11.6640625" style="561" customWidth="1"/>
    <col min="8967" max="8967" width="8.44140625" style="561" customWidth="1"/>
    <col min="8968" max="8968" width="14" style="561" customWidth="1"/>
    <col min="8969" max="9217" width="9.109375" style="561"/>
    <col min="9218" max="9218" width="40" style="561" customWidth="1"/>
    <col min="9219" max="9219" width="12.44140625" style="561" customWidth="1"/>
    <col min="9220" max="9220" width="10.33203125" style="561" customWidth="1"/>
    <col min="9221" max="9221" width="10.5546875" style="561" customWidth="1"/>
    <col min="9222" max="9222" width="11.6640625" style="561" customWidth="1"/>
    <col min="9223" max="9223" width="8.44140625" style="561" customWidth="1"/>
    <col min="9224" max="9224" width="14" style="561" customWidth="1"/>
    <col min="9225" max="9473" width="9.109375" style="561"/>
    <col min="9474" max="9474" width="40" style="561" customWidth="1"/>
    <col min="9475" max="9475" width="12.44140625" style="561" customWidth="1"/>
    <col min="9476" max="9476" width="10.33203125" style="561" customWidth="1"/>
    <col min="9477" max="9477" width="10.5546875" style="561" customWidth="1"/>
    <col min="9478" max="9478" width="11.6640625" style="561" customWidth="1"/>
    <col min="9479" max="9479" width="8.44140625" style="561" customWidth="1"/>
    <col min="9480" max="9480" width="14" style="561" customWidth="1"/>
    <col min="9481" max="9729" width="9.109375" style="561"/>
    <col min="9730" max="9730" width="40" style="561" customWidth="1"/>
    <col min="9731" max="9731" width="12.44140625" style="561" customWidth="1"/>
    <col min="9732" max="9732" width="10.33203125" style="561" customWidth="1"/>
    <col min="9733" max="9733" width="10.5546875" style="561" customWidth="1"/>
    <col min="9734" max="9734" width="11.6640625" style="561" customWidth="1"/>
    <col min="9735" max="9735" width="8.44140625" style="561" customWidth="1"/>
    <col min="9736" max="9736" width="14" style="561" customWidth="1"/>
    <col min="9737" max="9985" width="9.109375" style="561"/>
    <col min="9986" max="9986" width="40" style="561" customWidth="1"/>
    <col min="9987" max="9987" width="12.44140625" style="561" customWidth="1"/>
    <col min="9988" max="9988" width="10.33203125" style="561" customWidth="1"/>
    <col min="9989" max="9989" width="10.5546875" style="561" customWidth="1"/>
    <col min="9990" max="9990" width="11.6640625" style="561" customWidth="1"/>
    <col min="9991" max="9991" width="8.44140625" style="561" customWidth="1"/>
    <col min="9992" max="9992" width="14" style="561" customWidth="1"/>
    <col min="9993" max="10241" width="9.109375" style="561"/>
    <col min="10242" max="10242" width="40" style="561" customWidth="1"/>
    <col min="10243" max="10243" width="12.44140625" style="561" customWidth="1"/>
    <col min="10244" max="10244" width="10.33203125" style="561" customWidth="1"/>
    <col min="10245" max="10245" width="10.5546875" style="561" customWidth="1"/>
    <col min="10246" max="10246" width="11.6640625" style="561" customWidth="1"/>
    <col min="10247" max="10247" width="8.44140625" style="561" customWidth="1"/>
    <col min="10248" max="10248" width="14" style="561" customWidth="1"/>
    <col min="10249" max="10497" width="9.109375" style="561"/>
    <col min="10498" max="10498" width="40" style="561" customWidth="1"/>
    <col min="10499" max="10499" width="12.44140625" style="561" customWidth="1"/>
    <col min="10500" max="10500" width="10.33203125" style="561" customWidth="1"/>
    <col min="10501" max="10501" width="10.5546875" style="561" customWidth="1"/>
    <col min="10502" max="10502" width="11.6640625" style="561" customWidth="1"/>
    <col min="10503" max="10503" width="8.44140625" style="561" customWidth="1"/>
    <col min="10504" max="10504" width="14" style="561" customWidth="1"/>
    <col min="10505" max="10753" width="9.109375" style="561"/>
    <col min="10754" max="10754" width="40" style="561" customWidth="1"/>
    <col min="10755" max="10755" width="12.44140625" style="561" customWidth="1"/>
    <col min="10756" max="10756" width="10.33203125" style="561" customWidth="1"/>
    <col min="10757" max="10757" width="10.5546875" style="561" customWidth="1"/>
    <col min="10758" max="10758" width="11.6640625" style="561" customWidth="1"/>
    <col min="10759" max="10759" width="8.44140625" style="561" customWidth="1"/>
    <col min="10760" max="10760" width="14" style="561" customWidth="1"/>
    <col min="10761" max="11009" width="9.109375" style="561"/>
    <col min="11010" max="11010" width="40" style="561" customWidth="1"/>
    <col min="11011" max="11011" width="12.44140625" style="561" customWidth="1"/>
    <col min="11012" max="11012" width="10.33203125" style="561" customWidth="1"/>
    <col min="11013" max="11013" width="10.5546875" style="561" customWidth="1"/>
    <col min="11014" max="11014" width="11.6640625" style="561" customWidth="1"/>
    <col min="11015" max="11015" width="8.44140625" style="561" customWidth="1"/>
    <col min="11016" max="11016" width="14" style="561" customWidth="1"/>
    <col min="11017" max="11265" width="9.109375" style="561"/>
    <col min="11266" max="11266" width="40" style="561" customWidth="1"/>
    <col min="11267" max="11267" width="12.44140625" style="561" customWidth="1"/>
    <col min="11268" max="11268" width="10.33203125" style="561" customWidth="1"/>
    <col min="11269" max="11269" width="10.5546875" style="561" customWidth="1"/>
    <col min="11270" max="11270" width="11.6640625" style="561" customWidth="1"/>
    <col min="11271" max="11271" width="8.44140625" style="561" customWidth="1"/>
    <col min="11272" max="11272" width="14" style="561" customWidth="1"/>
    <col min="11273" max="11521" width="9.109375" style="561"/>
    <col min="11522" max="11522" width="40" style="561" customWidth="1"/>
    <col min="11523" max="11523" width="12.44140625" style="561" customWidth="1"/>
    <col min="11524" max="11524" width="10.33203125" style="561" customWidth="1"/>
    <col min="11525" max="11525" width="10.5546875" style="561" customWidth="1"/>
    <col min="11526" max="11526" width="11.6640625" style="561" customWidth="1"/>
    <col min="11527" max="11527" width="8.44140625" style="561" customWidth="1"/>
    <col min="11528" max="11528" width="14" style="561" customWidth="1"/>
    <col min="11529" max="11777" width="9.109375" style="561"/>
    <col min="11778" max="11778" width="40" style="561" customWidth="1"/>
    <col min="11779" max="11779" width="12.44140625" style="561" customWidth="1"/>
    <col min="11780" max="11780" width="10.33203125" style="561" customWidth="1"/>
    <col min="11781" max="11781" width="10.5546875" style="561" customWidth="1"/>
    <col min="11782" max="11782" width="11.6640625" style="561" customWidth="1"/>
    <col min="11783" max="11783" width="8.44140625" style="561" customWidth="1"/>
    <col min="11784" max="11784" width="14" style="561" customWidth="1"/>
    <col min="11785" max="12033" width="9.109375" style="561"/>
    <col min="12034" max="12034" width="40" style="561" customWidth="1"/>
    <col min="12035" max="12035" width="12.44140625" style="561" customWidth="1"/>
    <col min="12036" max="12036" width="10.33203125" style="561" customWidth="1"/>
    <col min="12037" max="12037" width="10.5546875" style="561" customWidth="1"/>
    <col min="12038" max="12038" width="11.6640625" style="561" customWidth="1"/>
    <col min="12039" max="12039" width="8.44140625" style="561" customWidth="1"/>
    <col min="12040" max="12040" width="14" style="561" customWidth="1"/>
    <col min="12041" max="12289" width="9.109375" style="561"/>
    <col min="12290" max="12290" width="40" style="561" customWidth="1"/>
    <col min="12291" max="12291" width="12.44140625" style="561" customWidth="1"/>
    <col min="12292" max="12292" width="10.33203125" style="561" customWidth="1"/>
    <col min="12293" max="12293" width="10.5546875" style="561" customWidth="1"/>
    <col min="12294" max="12294" width="11.6640625" style="561" customWidth="1"/>
    <col min="12295" max="12295" width="8.44140625" style="561" customWidth="1"/>
    <col min="12296" max="12296" width="14" style="561" customWidth="1"/>
    <col min="12297" max="12545" width="9.109375" style="561"/>
    <col min="12546" max="12546" width="40" style="561" customWidth="1"/>
    <col min="12547" max="12547" width="12.44140625" style="561" customWidth="1"/>
    <col min="12548" max="12548" width="10.33203125" style="561" customWidth="1"/>
    <col min="12549" max="12549" width="10.5546875" style="561" customWidth="1"/>
    <col min="12550" max="12550" width="11.6640625" style="561" customWidth="1"/>
    <col min="12551" max="12551" width="8.44140625" style="561" customWidth="1"/>
    <col min="12552" max="12552" width="14" style="561" customWidth="1"/>
    <col min="12553" max="12801" width="9.109375" style="561"/>
    <col min="12802" max="12802" width="40" style="561" customWidth="1"/>
    <col min="12803" max="12803" width="12.44140625" style="561" customWidth="1"/>
    <col min="12804" max="12804" width="10.33203125" style="561" customWidth="1"/>
    <col min="12805" max="12805" width="10.5546875" style="561" customWidth="1"/>
    <col min="12806" max="12806" width="11.6640625" style="561" customWidth="1"/>
    <col min="12807" max="12807" width="8.44140625" style="561" customWidth="1"/>
    <col min="12808" max="12808" width="14" style="561" customWidth="1"/>
    <col min="12809" max="13057" width="9.109375" style="561"/>
    <col min="13058" max="13058" width="40" style="561" customWidth="1"/>
    <col min="13059" max="13059" width="12.44140625" style="561" customWidth="1"/>
    <col min="13060" max="13060" width="10.33203125" style="561" customWidth="1"/>
    <col min="13061" max="13061" width="10.5546875" style="561" customWidth="1"/>
    <col min="13062" max="13062" width="11.6640625" style="561" customWidth="1"/>
    <col min="13063" max="13063" width="8.44140625" style="561" customWidth="1"/>
    <col min="13064" max="13064" width="14" style="561" customWidth="1"/>
    <col min="13065" max="13313" width="9.109375" style="561"/>
    <col min="13314" max="13314" width="40" style="561" customWidth="1"/>
    <col min="13315" max="13315" width="12.44140625" style="561" customWidth="1"/>
    <col min="13316" max="13316" width="10.33203125" style="561" customWidth="1"/>
    <col min="13317" max="13317" width="10.5546875" style="561" customWidth="1"/>
    <col min="13318" max="13318" width="11.6640625" style="561" customWidth="1"/>
    <col min="13319" max="13319" width="8.44140625" style="561" customWidth="1"/>
    <col min="13320" max="13320" width="14" style="561" customWidth="1"/>
    <col min="13321" max="13569" width="9.109375" style="561"/>
    <col min="13570" max="13570" width="40" style="561" customWidth="1"/>
    <col min="13571" max="13571" width="12.44140625" style="561" customWidth="1"/>
    <col min="13572" max="13572" width="10.33203125" style="561" customWidth="1"/>
    <col min="13573" max="13573" width="10.5546875" style="561" customWidth="1"/>
    <col min="13574" max="13574" width="11.6640625" style="561" customWidth="1"/>
    <col min="13575" max="13575" width="8.44140625" style="561" customWidth="1"/>
    <col min="13576" max="13576" width="14" style="561" customWidth="1"/>
    <col min="13577" max="13825" width="9.109375" style="561"/>
    <col min="13826" max="13826" width="40" style="561" customWidth="1"/>
    <col min="13827" max="13827" width="12.44140625" style="561" customWidth="1"/>
    <col min="13828" max="13828" width="10.33203125" style="561" customWidth="1"/>
    <col min="13829" max="13829" width="10.5546875" style="561" customWidth="1"/>
    <col min="13830" max="13830" width="11.6640625" style="561" customWidth="1"/>
    <col min="13831" max="13831" width="8.44140625" style="561" customWidth="1"/>
    <col min="13832" max="13832" width="14" style="561" customWidth="1"/>
    <col min="13833" max="14081" width="9.109375" style="561"/>
    <col min="14082" max="14082" width="40" style="561" customWidth="1"/>
    <col min="14083" max="14083" width="12.44140625" style="561" customWidth="1"/>
    <col min="14084" max="14084" width="10.33203125" style="561" customWidth="1"/>
    <col min="14085" max="14085" width="10.5546875" style="561" customWidth="1"/>
    <col min="14086" max="14086" width="11.6640625" style="561" customWidth="1"/>
    <col min="14087" max="14087" width="8.44140625" style="561" customWidth="1"/>
    <col min="14088" max="14088" width="14" style="561" customWidth="1"/>
    <col min="14089" max="14337" width="9.109375" style="561"/>
    <col min="14338" max="14338" width="40" style="561" customWidth="1"/>
    <col min="14339" max="14339" width="12.44140625" style="561" customWidth="1"/>
    <col min="14340" max="14340" width="10.33203125" style="561" customWidth="1"/>
    <col min="14341" max="14341" width="10.5546875" style="561" customWidth="1"/>
    <col min="14342" max="14342" width="11.6640625" style="561" customWidth="1"/>
    <col min="14343" max="14343" width="8.44140625" style="561" customWidth="1"/>
    <col min="14344" max="14344" width="14" style="561" customWidth="1"/>
    <col min="14345" max="14593" width="9.109375" style="561"/>
    <col min="14594" max="14594" width="40" style="561" customWidth="1"/>
    <col min="14595" max="14595" width="12.44140625" style="561" customWidth="1"/>
    <col min="14596" max="14596" width="10.33203125" style="561" customWidth="1"/>
    <col min="14597" max="14597" width="10.5546875" style="561" customWidth="1"/>
    <col min="14598" max="14598" width="11.6640625" style="561" customWidth="1"/>
    <col min="14599" max="14599" width="8.44140625" style="561" customWidth="1"/>
    <col min="14600" max="14600" width="14" style="561" customWidth="1"/>
    <col min="14601" max="14849" width="9.109375" style="561"/>
    <col min="14850" max="14850" width="40" style="561" customWidth="1"/>
    <col min="14851" max="14851" width="12.44140625" style="561" customWidth="1"/>
    <col min="14852" max="14852" width="10.33203125" style="561" customWidth="1"/>
    <col min="14853" max="14853" width="10.5546875" style="561" customWidth="1"/>
    <col min="14854" max="14854" width="11.6640625" style="561" customWidth="1"/>
    <col min="14855" max="14855" width="8.44140625" style="561" customWidth="1"/>
    <col min="14856" max="14856" width="14" style="561" customWidth="1"/>
    <col min="14857" max="15105" width="9.109375" style="561"/>
    <col min="15106" max="15106" width="40" style="561" customWidth="1"/>
    <col min="15107" max="15107" width="12.44140625" style="561" customWidth="1"/>
    <col min="15108" max="15108" width="10.33203125" style="561" customWidth="1"/>
    <col min="15109" max="15109" width="10.5546875" style="561" customWidth="1"/>
    <col min="15110" max="15110" width="11.6640625" style="561" customWidth="1"/>
    <col min="15111" max="15111" width="8.44140625" style="561" customWidth="1"/>
    <col min="15112" max="15112" width="14" style="561" customWidth="1"/>
    <col min="15113" max="15361" width="9.109375" style="561"/>
    <col min="15362" max="15362" width="40" style="561" customWidth="1"/>
    <col min="15363" max="15363" width="12.44140625" style="561" customWidth="1"/>
    <col min="15364" max="15364" width="10.33203125" style="561" customWidth="1"/>
    <col min="15365" max="15365" width="10.5546875" style="561" customWidth="1"/>
    <col min="15366" max="15366" width="11.6640625" style="561" customWidth="1"/>
    <col min="15367" max="15367" width="8.44140625" style="561" customWidth="1"/>
    <col min="15368" max="15368" width="14" style="561" customWidth="1"/>
    <col min="15369" max="15617" width="9.109375" style="561"/>
    <col min="15618" max="15618" width="40" style="561" customWidth="1"/>
    <col min="15619" max="15619" width="12.44140625" style="561" customWidth="1"/>
    <col min="15620" max="15620" width="10.33203125" style="561" customWidth="1"/>
    <col min="15621" max="15621" width="10.5546875" style="561" customWidth="1"/>
    <col min="15622" max="15622" width="11.6640625" style="561" customWidth="1"/>
    <col min="15623" max="15623" width="8.44140625" style="561" customWidth="1"/>
    <col min="15624" max="15624" width="14" style="561" customWidth="1"/>
    <col min="15625" max="15873" width="9.109375" style="561"/>
    <col min="15874" max="15874" width="40" style="561" customWidth="1"/>
    <col min="15875" max="15875" width="12.44140625" style="561" customWidth="1"/>
    <col min="15876" max="15876" width="10.33203125" style="561" customWidth="1"/>
    <col min="15877" max="15877" width="10.5546875" style="561" customWidth="1"/>
    <col min="15878" max="15878" width="11.6640625" style="561" customWidth="1"/>
    <col min="15879" max="15879" width="8.44140625" style="561" customWidth="1"/>
    <col min="15880" max="15880" width="14" style="561" customWidth="1"/>
    <col min="15881" max="16129" width="9.109375" style="561"/>
    <col min="16130" max="16130" width="40" style="561" customWidth="1"/>
    <col min="16131" max="16131" width="12.44140625" style="561" customWidth="1"/>
    <col min="16132" max="16132" width="10.33203125" style="561" customWidth="1"/>
    <col min="16133" max="16133" width="10.5546875" style="561" customWidth="1"/>
    <col min="16134" max="16134" width="11.6640625" style="561" customWidth="1"/>
    <col min="16135" max="16135" width="8.44140625" style="561" customWidth="1"/>
    <col min="16136" max="16136" width="14" style="561" customWidth="1"/>
    <col min="16137" max="16384" width="9.109375" style="561"/>
  </cols>
  <sheetData>
    <row r="1" spans="1:6">
      <c r="A1" s="560"/>
      <c r="B1" s="560"/>
      <c r="C1" s="560"/>
      <c r="D1" s="560"/>
      <c r="E1" s="243" t="s">
        <v>406</v>
      </c>
    </row>
    <row r="2" spans="1:6">
      <c r="A2" s="560"/>
      <c r="B2" s="560"/>
      <c r="C2" s="560"/>
      <c r="D2" s="560"/>
      <c r="E2" s="562"/>
    </row>
    <row r="3" spans="1:6">
      <c r="A3" s="836" t="s">
        <v>420</v>
      </c>
      <c r="B3" s="836"/>
      <c r="C3" s="836"/>
      <c r="D3" s="836"/>
      <c r="E3" s="836"/>
      <c r="F3" s="836"/>
    </row>
    <row r="4" spans="1:6">
      <c r="A4" s="563"/>
      <c r="B4" s="563"/>
      <c r="C4" s="563"/>
      <c r="D4" s="563"/>
      <c r="E4" s="563"/>
      <c r="F4" s="563"/>
    </row>
    <row r="5" spans="1:6" ht="14.4" thickBot="1">
      <c r="A5" s="563"/>
      <c r="B5" s="563"/>
      <c r="C5" s="563"/>
      <c r="D5" s="563"/>
      <c r="E5" s="563"/>
      <c r="F5" s="563"/>
    </row>
    <row r="6" spans="1:6" ht="14.4" thickBot="1">
      <c r="A6" s="837" t="s">
        <v>262</v>
      </c>
      <c r="B6" s="838"/>
      <c r="C6" s="839"/>
      <c r="D6" s="840" t="s">
        <v>421</v>
      </c>
      <c r="E6" s="841"/>
      <c r="F6" s="842"/>
    </row>
    <row r="7" spans="1:6">
      <c r="A7" s="843" t="s">
        <v>263</v>
      </c>
      <c r="B7" s="844"/>
      <c r="C7" s="845"/>
      <c r="D7" s="846">
        <v>18</v>
      </c>
      <c r="E7" s="847"/>
      <c r="F7" s="848"/>
    </row>
    <row r="8" spans="1:6">
      <c r="A8" s="830" t="s">
        <v>264</v>
      </c>
      <c r="B8" s="831"/>
      <c r="C8" s="832"/>
      <c r="D8" s="833">
        <v>3791644</v>
      </c>
      <c r="E8" s="834"/>
      <c r="F8" s="835"/>
    </row>
    <row r="9" spans="1:6">
      <c r="A9" s="830" t="s">
        <v>265</v>
      </c>
      <c r="B9" s="831"/>
      <c r="C9" s="832"/>
      <c r="D9" s="849">
        <f>SUM(D10+D11+D14)</f>
        <v>3688314</v>
      </c>
      <c r="E9" s="834"/>
      <c r="F9" s="835"/>
    </row>
    <row r="10" spans="1:6">
      <c r="A10" s="850" t="s">
        <v>266</v>
      </c>
      <c r="B10" s="851"/>
      <c r="C10" s="851"/>
      <c r="D10" s="852"/>
      <c r="E10" s="853"/>
      <c r="F10" s="854"/>
    </row>
    <row r="11" spans="1:6">
      <c r="A11" s="850" t="s">
        <v>267</v>
      </c>
      <c r="B11" s="851"/>
      <c r="C11" s="851"/>
      <c r="D11" s="855">
        <f>SUM(D12+D13)</f>
        <v>3257013</v>
      </c>
      <c r="E11" s="853"/>
      <c r="F11" s="854"/>
    </row>
    <row r="12" spans="1:6">
      <c r="A12" s="850" t="s">
        <v>268</v>
      </c>
      <c r="B12" s="851"/>
      <c r="C12" s="851"/>
      <c r="D12" s="855">
        <v>151590</v>
      </c>
      <c r="E12" s="853"/>
      <c r="F12" s="854"/>
    </row>
    <row r="13" spans="1:6">
      <c r="A13" s="850" t="s">
        <v>269</v>
      </c>
      <c r="B13" s="851"/>
      <c r="C13" s="851"/>
      <c r="D13" s="855">
        <v>3105423</v>
      </c>
      <c r="E13" s="853"/>
      <c r="F13" s="854"/>
    </row>
    <row r="14" spans="1:6">
      <c r="A14" s="850" t="s">
        <v>270</v>
      </c>
      <c r="B14" s="851"/>
      <c r="C14" s="851"/>
      <c r="D14" s="852">
        <v>431301</v>
      </c>
      <c r="E14" s="853"/>
      <c r="F14" s="854"/>
    </row>
    <row r="15" spans="1:6">
      <c r="A15" s="830" t="s">
        <v>271</v>
      </c>
      <c r="B15" s="831"/>
      <c r="C15" s="832"/>
      <c r="D15" s="849">
        <f>SUM(D7-D8+D9)</f>
        <v>-103312</v>
      </c>
      <c r="E15" s="834"/>
      <c r="F15" s="835"/>
    </row>
    <row r="16" spans="1:6">
      <c r="A16" s="830" t="s">
        <v>290</v>
      </c>
      <c r="B16" s="831"/>
      <c r="C16" s="832"/>
      <c r="D16" s="856">
        <v>103312</v>
      </c>
      <c r="E16" s="857"/>
      <c r="F16" s="858"/>
    </row>
    <row r="17" spans="1:16" ht="14.4" thickBot="1">
      <c r="A17" s="859"/>
      <c r="B17" s="860"/>
      <c r="C17" s="861"/>
      <c r="D17" s="862"/>
      <c r="E17" s="863"/>
      <c r="F17" s="864"/>
    </row>
    <row r="18" spans="1:16" ht="14.4" thickBot="1">
      <c r="A18" s="564"/>
      <c r="B18" s="564"/>
      <c r="C18" s="564"/>
      <c r="D18" s="564"/>
      <c r="E18" s="564"/>
      <c r="F18" s="564"/>
    </row>
    <row r="19" spans="1:16" ht="14.4" thickBot="1">
      <c r="A19" s="868" t="s">
        <v>272</v>
      </c>
      <c r="B19" s="869"/>
      <c r="C19" s="869"/>
      <c r="D19" s="840" t="s">
        <v>422</v>
      </c>
      <c r="E19" s="841"/>
      <c r="F19" s="842"/>
    </row>
    <row r="20" spans="1:16" ht="12" customHeight="1">
      <c r="A20" s="870" t="s">
        <v>273</v>
      </c>
      <c r="B20" s="872" t="s">
        <v>274</v>
      </c>
      <c r="C20" s="872" t="s">
        <v>275</v>
      </c>
      <c r="D20" s="874" t="s">
        <v>276</v>
      </c>
      <c r="E20" s="874"/>
      <c r="F20" s="875"/>
    </row>
    <row r="21" spans="1:16">
      <c r="A21" s="870"/>
      <c r="B21" s="872"/>
      <c r="C21" s="872"/>
      <c r="D21" s="872" t="s">
        <v>277</v>
      </c>
      <c r="E21" s="876" t="s">
        <v>278</v>
      </c>
      <c r="F21" s="877"/>
    </row>
    <row r="22" spans="1:16" ht="27.6" thickBot="1">
      <c r="A22" s="871"/>
      <c r="B22" s="873"/>
      <c r="C22" s="873"/>
      <c r="D22" s="873"/>
      <c r="E22" s="565" t="s">
        <v>279</v>
      </c>
      <c r="F22" s="566" t="s">
        <v>423</v>
      </c>
    </row>
    <row r="23" spans="1:16" ht="40.799999999999997" thickBot="1">
      <c r="A23" s="614" t="s">
        <v>424</v>
      </c>
      <c r="B23" s="595" t="s">
        <v>289</v>
      </c>
      <c r="C23" s="596">
        <v>43664</v>
      </c>
      <c r="D23" s="568">
        <f t="shared" ref="D23:D40" si="0">SUM(E23:F23)</f>
        <v>209481</v>
      </c>
      <c r="E23" s="615">
        <v>208925</v>
      </c>
      <c r="F23" s="616">
        <v>556</v>
      </c>
      <c r="P23" s="567"/>
    </row>
    <row r="24" spans="1:16" ht="40.799999999999997" thickBot="1">
      <c r="A24" s="611" t="s">
        <v>280</v>
      </c>
      <c r="B24" s="570" t="s">
        <v>281</v>
      </c>
      <c r="C24" s="571">
        <v>43829</v>
      </c>
      <c r="D24" s="572">
        <f t="shared" si="0"/>
        <v>1840917</v>
      </c>
      <c r="E24" s="612">
        <v>1840917</v>
      </c>
      <c r="F24" s="613"/>
      <c r="P24" s="567"/>
    </row>
    <row r="25" spans="1:16" ht="54" thickBot="1">
      <c r="A25" s="614" t="s">
        <v>282</v>
      </c>
      <c r="B25" s="595" t="s">
        <v>283</v>
      </c>
      <c r="C25" s="596">
        <v>43465</v>
      </c>
      <c r="D25" s="568">
        <f t="shared" si="0"/>
        <v>4618</v>
      </c>
      <c r="E25" s="615">
        <v>4353</v>
      </c>
      <c r="F25" s="616">
        <v>265</v>
      </c>
      <c r="P25" s="567"/>
    </row>
    <row r="26" spans="1:16" ht="54" thickBot="1">
      <c r="A26" s="611" t="s">
        <v>282</v>
      </c>
      <c r="B26" s="570" t="s">
        <v>425</v>
      </c>
      <c r="C26" s="571" t="s">
        <v>426</v>
      </c>
      <c r="D26" s="572">
        <f t="shared" si="0"/>
        <v>63498</v>
      </c>
      <c r="E26" s="612">
        <v>63498</v>
      </c>
      <c r="F26" s="613"/>
      <c r="P26" s="567"/>
    </row>
    <row r="27" spans="1:16" ht="54" thickBot="1">
      <c r="A27" s="609" t="s">
        <v>427</v>
      </c>
      <c r="B27" s="595" t="s">
        <v>428</v>
      </c>
      <c r="C27" s="606" t="s">
        <v>426</v>
      </c>
      <c r="D27" s="568">
        <f t="shared" si="0"/>
        <v>581180</v>
      </c>
      <c r="E27" s="568">
        <v>581180</v>
      </c>
      <c r="F27" s="610"/>
      <c r="P27" s="567"/>
    </row>
    <row r="28" spans="1:16" ht="54" thickBot="1">
      <c r="A28" s="569" t="s">
        <v>427</v>
      </c>
      <c r="B28" s="570" t="s">
        <v>429</v>
      </c>
      <c r="C28" s="604" t="s">
        <v>426</v>
      </c>
      <c r="D28" s="572">
        <f t="shared" si="0"/>
        <v>196179</v>
      </c>
      <c r="E28" s="605">
        <v>196179</v>
      </c>
      <c r="F28" s="608"/>
      <c r="O28" s="617"/>
      <c r="P28" s="567"/>
    </row>
    <row r="29" spans="1:16" ht="40.799999999999997" thickBot="1">
      <c r="A29" s="594" t="s">
        <v>286</v>
      </c>
      <c r="B29" s="595" t="s">
        <v>287</v>
      </c>
      <c r="C29" s="606" t="s">
        <v>288</v>
      </c>
      <c r="D29" s="568">
        <f t="shared" si="0"/>
        <v>411855</v>
      </c>
      <c r="E29" s="597">
        <v>411410</v>
      </c>
      <c r="F29" s="607">
        <v>445</v>
      </c>
      <c r="G29" s="617"/>
      <c r="O29" s="617"/>
      <c r="P29" s="567"/>
    </row>
    <row r="30" spans="1:16" ht="40.200000000000003" thickBot="1">
      <c r="A30" s="569" t="s">
        <v>430</v>
      </c>
      <c r="B30" s="570" t="s">
        <v>431</v>
      </c>
      <c r="C30" s="604">
        <v>44361</v>
      </c>
      <c r="D30" s="572">
        <f t="shared" si="0"/>
        <v>231327</v>
      </c>
      <c r="E30" s="605">
        <v>231327</v>
      </c>
      <c r="F30" s="574"/>
      <c r="G30" s="617"/>
      <c r="O30" s="617"/>
      <c r="P30" s="567"/>
    </row>
    <row r="31" spans="1:16" ht="53.4" thickBot="1">
      <c r="A31" s="594" t="s">
        <v>432</v>
      </c>
      <c r="B31" s="595" t="s">
        <v>433</v>
      </c>
      <c r="C31" s="606">
        <v>44473</v>
      </c>
      <c r="D31" s="568">
        <f t="shared" si="0"/>
        <v>0</v>
      </c>
      <c r="E31" s="597"/>
      <c r="F31" s="580"/>
      <c r="P31" s="567"/>
    </row>
    <row r="32" spans="1:16" ht="40.200000000000003" thickBot="1">
      <c r="A32" s="569" t="s">
        <v>284</v>
      </c>
      <c r="B32" s="570"/>
      <c r="C32" s="604">
        <v>43830</v>
      </c>
      <c r="D32" s="572">
        <f t="shared" si="0"/>
        <v>27188</v>
      </c>
      <c r="E32" s="605">
        <v>27188</v>
      </c>
      <c r="F32" s="574"/>
      <c r="P32" s="567"/>
    </row>
    <row r="33" spans="1:17" ht="66.599999999999994" thickBot="1">
      <c r="A33" s="599" t="s">
        <v>434</v>
      </c>
      <c r="B33" s="600" t="s">
        <v>435</v>
      </c>
      <c r="C33" s="601" t="s">
        <v>436</v>
      </c>
      <c r="D33" s="568">
        <f t="shared" si="0"/>
        <v>0</v>
      </c>
      <c r="E33" s="602"/>
      <c r="F33" s="603"/>
      <c r="P33" s="567"/>
    </row>
    <row r="34" spans="1:17" ht="40.799999999999997" thickBot="1">
      <c r="A34" s="556" t="s">
        <v>437</v>
      </c>
      <c r="B34" s="557" t="s">
        <v>438</v>
      </c>
      <c r="C34" s="558" t="s">
        <v>439</v>
      </c>
      <c r="D34" s="572">
        <f t="shared" si="0"/>
        <v>51339</v>
      </c>
      <c r="E34" s="559">
        <v>51339</v>
      </c>
      <c r="F34" s="598"/>
      <c r="G34" s="617"/>
      <c r="O34" s="617"/>
      <c r="P34" s="567"/>
    </row>
    <row r="35" spans="1:17" ht="14.4" thickBot="1">
      <c r="A35" s="594" t="s">
        <v>440</v>
      </c>
      <c r="B35" s="595"/>
      <c r="C35" s="596"/>
      <c r="D35" s="568">
        <f t="shared" si="0"/>
        <v>67322</v>
      </c>
      <c r="E35" s="597">
        <v>67322</v>
      </c>
      <c r="F35" s="580"/>
      <c r="P35" s="567"/>
    </row>
    <row r="36" spans="1:17" ht="27" thickBot="1">
      <c r="A36" s="569" t="s">
        <v>445</v>
      </c>
      <c r="B36" s="570"/>
      <c r="C36" s="571"/>
      <c r="D36" s="572">
        <f t="shared" si="0"/>
        <v>18000</v>
      </c>
      <c r="E36" s="573">
        <v>18000</v>
      </c>
      <c r="F36" s="574"/>
      <c r="P36" s="567"/>
    </row>
    <row r="37" spans="1:17" ht="53.4" thickBot="1">
      <c r="A37" s="556" t="s">
        <v>441</v>
      </c>
      <c r="B37" s="557" t="s">
        <v>442</v>
      </c>
      <c r="C37" s="558">
        <v>44196</v>
      </c>
      <c r="D37" s="572">
        <f t="shared" si="0"/>
        <v>10061</v>
      </c>
      <c r="E37" s="559">
        <v>10061</v>
      </c>
      <c r="F37" s="574"/>
      <c r="P37" s="567"/>
    </row>
    <row r="38" spans="1:17" ht="40.799999999999997" thickBot="1">
      <c r="A38" s="556" t="s">
        <v>444</v>
      </c>
      <c r="B38" s="557" t="s">
        <v>443</v>
      </c>
      <c r="C38" s="558">
        <v>44196</v>
      </c>
      <c r="D38" s="572">
        <f t="shared" si="0"/>
        <v>78679</v>
      </c>
      <c r="E38" s="559">
        <v>78679</v>
      </c>
      <c r="F38" s="574"/>
      <c r="P38" s="567"/>
    </row>
    <row r="39" spans="1:17">
      <c r="A39" s="575"/>
      <c r="B39" s="576"/>
      <c r="C39" s="577"/>
      <c r="D39" s="578"/>
      <c r="E39" s="579"/>
      <c r="F39" s="580"/>
      <c r="G39" s="581"/>
      <c r="H39" s="749"/>
      <c r="I39" s="749"/>
      <c r="J39" s="749"/>
      <c r="K39" s="749"/>
      <c r="L39" s="749"/>
      <c r="M39" s="749"/>
      <c r="N39" s="749"/>
      <c r="O39" s="581"/>
      <c r="P39" s="582"/>
      <c r="Q39" s="581"/>
    </row>
    <row r="40" spans="1:17" ht="14.4" thickBot="1">
      <c r="A40" s="865" t="s">
        <v>285</v>
      </c>
      <c r="B40" s="866"/>
      <c r="C40" s="867"/>
      <c r="D40" s="583">
        <f t="shared" si="0"/>
        <v>3791644</v>
      </c>
      <c r="E40" s="584">
        <f>SUM(E23:E39)</f>
        <v>3790378</v>
      </c>
      <c r="F40" s="585">
        <f>SUM(F23:F39)</f>
        <v>1266</v>
      </c>
      <c r="G40" s="586"/>
      <c r="H40" s="586"/>
      <c r="I40" s="586"/>
      <c r="J40" s="586"/>
      <c r="K40" s="586"/>
      <c r="L40" s="586"/>
      <c r="M40" s="586"/>
      <c r="N40" s="586"/>
      <c r="O40" s="586"/>
      <c r="P40" s="586"/>
      <c r="Q40" s="581"/>
    </row>
    <row r="41" spans="1:17">
      <c r="A41" s="587"/>
      <c r="B41" s="587"/>
      <c r="C41" s="587"/>
      <c r="D41" s="588"/>
      <c r="E41" s="588"/>
      <c r="F41" s="588"/>
      <c r="G41" s="581"/>
      <c r="H41" s="749"/>
      <c r="I41" s="749"/>
      <c r="J41" s="749"/>
      <c r="K41" s="749"/>
      <c r="L41" s="749"/>
      <c r="M41" s="749"/>
      <c r="N41" s="749"/>
      <c r="O41" s="581"/>
      <c r="P41" s="581"/>
      <c r="Q41" s="581"/>
    </row>
    <row r="42" spans="1:17">
      <c r="A42" s="589" t="s">
        <v>203</v>
      </c>
      <c r="B42" s="327"/>
      <c r="C42" s="327"/>
      <c r="D42" s="590"/>
      <c r="E42" s="327"/>
      <c r="F42" s="327"/>
      <c r="H42" s="750"/>
    </row>
    <row r="43" spans="1:17">
      <c r="A43" s="589"/>
      <c r="B43" s="327"/>
      <c r="C43" s="327"/>
      <c r="D43" s="327"/>
      <c r="E43" s="591"/>
      <c r="F43" s="591"/>
    </row>
    <row r="44" spans="1:17">
      <c r="A44" s="592" t="s">
        <v>74</v>
      </c>
      <c r="B44" s="327"/>
      <c r="C44" s="327"/>
      <c r="D44" s="327"/>
      <c r="E44" s="327"/>
      <c r="F44" s="327"/>
    </row>
    <row r="45" spans="1:17">
      <c r="A45" s="593"/>
      <c r="B45" s="327"/>
      <c r="C45" s="327"/>
      <c r="D45" s="327"/>
      <c r="E45" s="327"/>
      <c r="F45" s="327"/>
    </row>
    <row r="46" spans="1:17">
      <c r="A46" s="555" t="s">
        <v>74</v>
      </c>
    </row>
  </sheetData>
  <mergeCells count="34">
    <mergeCell ref="A40:C40"/>
    <mergeCell ref="A19:C19"/>
    <mergeCell ref="D19:F19"/>
    <mergeCell ref="A20:A22"/>
    <mergeCell ref="B20:B22"/>
    <mergeCell ref="C20:C22"/>
    <mergeCell ref="D20:F20"/>
    <mergeCell ref="D21:D22"/>
    <mergeCell ref="E21:F21"/>
    <mergeCell ref="A15:C15"/>
    <mergeCell ref="D15:F15"/>
    <mergeCell ref="A16:C16"/>
    <mergeCell ref="D16:F16"/>
    <mergeCell ref="A17:C17"/>
    <mergeCell ref="D17:F17"/>
    <mergeCell ref="A12:C12"/>
    <mergeCell ref="D12:F12"/>
    <mergeCell ref="A13:C13"/>
    <mergeCell ref="D13:F13"/>
    <mergeCell ref="A14:C14"/>
    <mergeCell ref="D14:F14"/>
    <mergeCell ref="A9:C9"/>
    <mergeCell ref="D9:F9"/>
    <mergeCell ref="A10:C10"/>
    <mergeCell ref="D10:F10"/>
    <mergeCell ref="A11:C11"/>
    <mergeCell ref="D11:F11"/>
    <mergeCell ref="A8:C8"/>
    <mergeCell ref="D8:F8"/>
    <mergeCell ref="A3:F3"/>
    <mergeCell ref="A6:C6"/>
    <mergeCell ref="D6:F6"/>
    <mergeCell ref="A7:C7"/>
    <mergeCell ref="D7:F7"/>
  </mergeCells>
  <pageMargins left="0.31496062992125984" right="0" top="0.35433070866141736" bottom="0.15748031496062992"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F164"/>
  <sheetViews>
    <sheetView topLeftCell="E94" workbookViewId="0">
      <selection activeCell="C96" sqref="C96"/>
    </sheetView>
  </sheetViews>
  <sheetFormatPr defaultColWidth="13.5546875" defaultRowHeight="13.8"/>
  <cols>
    <col min="1" max="1" width="6.6640625" style="243" customWidth="1"/>
    <col min="2" max="2" width="44.33203125" style="243" customWidth="1"/>
    <col min="3" max="155" width="9.109375" style="243" customWidth="1"/>
    <col min="156" max="156" width="8.109375" style="243" customWidth="1"/>
    <col min="157" max="157" width="44.88671875" style="243" customWidth="1"/>
    <col min="158" max="158" width="13" style="243" customWidth="1"/>
    <col min="159" max="159" width="9.6640625" style="243" customWidth="1"/>
    <col min="160" max="160" width="6.6640625" style="243" customWidth="1"/>
    <col min="161" max="161" width="47.44140625" style="243" customWidth="1"/>
    <col min="162" max="256" width="13.5546875" style="243"/>
    <col min="257" max="257" width="6.6640625" style="243" customWidth="1"/>
    <col min="258" max="258" width="44.33203125" style="243" customWidth="1"/>
    <col min="259" max="411" width="9.109375" style="243" customWidth="1"/>
    <col min="412" max="412" width="8.109375" style="243" customWidth="1"/>
    <col min="413" max="413" width="44.88671875" style="243" customWidth="1"/>
    <col min="414" max="414" width="13" style="243" customWidth="1"/>
    <col min="415" max="415" width="9.6640625" style="243" customWidth="1"/>
    <col min="416" max="416" width="6.6640625" style="243" customWidth="1"/>
    <col min="417" max="417" width="47.44140625" style="243" customWidth="1"/>
    <col min="418" max="512" width="13.5546875" style="243"/>
    <col min="513" max="513" width="6.6640625" style="243" customWidth="1"/>
    <col min="514" max="514" width="44.33203125" style="243" customWidth="1"/>
    <col min="515" max="667" width="9.109375" style="243" customWidth="1"/>
    <col min="668" max="668" width="8.109375" style="243" customWidth="1"/>
    <col min="669" max="669" width="44.88671875" style="243" customWidth="1"/>
    <col min="670" max="670" width="13" style="243" customWidth="1"/>
    <col min="671" max="671" width="9.6640625" style="243" customWidth="1"/>
    <col min="672" max="672" width="6.6640625" style="243" customWidth="1"/>
    <col min="673" max="673" width="47.44140625" style="243" customWidth="1"/>
    <col min="674" max="768" width="13.5546875" style="243"/>
    <col min="769" max="769" width="6.6640625" style="243" customWidth="1"/>
    <col min="770" max="770" width="44.33203125" style="243" customWidth="1"/>
    <col min="771" max="923" width="9.109375" style="243" customWidth="1"/>
    <col min="924" max="924" width="8.109375" style="243" customWidth="1"/>
    <col min="925" max="925" width="44.88671875" style="243" customWidth="1"/>
    <col min="926" max="926" width="13" style="243" customWidth="1"/>
    <col min="927" max="927" width="9.6640625" style="243" customWidth="1"/>
    <col min="928" max="928" width="6.6640625" style="243" customWidth="1"/>
    <col min="929" max="929" width="47.44140625" style="243" customWidth="1"/>
    <col min="930" max="1024" width="13.5546875" style="243"/>
    <col min="1025" max="1025" width="6.6640625" style="243" customWidth="1"/>
    <col min="1026" max="1026" width="44.33203125" style="243" customWidth="1"/>
    <col min="1027" max="1179" width="9.109375" style="243" customWidth="1"/>
    <col min="1180" max="1180" width="8.109375" style="243" customWidth="1"/>
    <col min="1181" max="1181" width="44.88671875" style="243" customWidth="1"/>
    <col min="1182" max="1182" width="13" style="243" customWidth="1"/>
    <col min="1183" max="1183" width="9.6640625" style="243" customWidth="1"/>
    <col min="1184" max="1184" width="6.6640625" style="243" customWidth="1"/>
    <col min="1185" max="1185" width="47.44140625" style="243" customWidth="1"/>
    <col min="1186" max="1280" width="13.5546875" style="243"/>
    <col min="1281" max="1281" width="6.6640625" style="243" customWidth="1"/>
    <col min="1282" max="1282" width="44.33203125" style="243" customWidth="1"/>
    <col min="1283" max="1435" width="9.109375" style="243" customWidth="1"/>
    <col min="1436" max="1436" width="8.109375" style="243" customWidth="1"/>
    <col min="1437" max="1437" width="44.88671875" style="243" customWidth="1"/>
    <col min="1438" max="1438" width="13" style="243" customWidth="1"/>
    <col min="1439" max="1439" width="9.6640625" style="243" customWidth="1"/>
    <col min="1440" max="1440" width="6.6640625" style="243" customWidth="1"/>
    <col min="1441" max="1441" width="47.44140625" style="243" customWidth="1"/>
    <col min="1442" max="1536" width="13.5546875" style="243"/>
    <col min="1537" max="1537" width="6.6640625" style="243" customWidth="1"/>
    <col min="1538" max="1538" width="44.33203125" style="243" customWidth="1"/>
    <col min="1539" max="1691" width="9.109375" style="243" customWidth="1"/>
    <col min="1692" max="1692" width="8.109375" style="243" customWidth="1"/>
    <col min="1693" max="1693" width="44.88671875" style="243" customWidth="1"/>
    <col min="1694" max="1694" width="13" style="243" customWidth="1"/>
    <col min="1695" max="1695" width="9.6640625" style="243" customWidth="1"/>
    <col min="1696" max="1696" width="6.6640625" style="243" customWidth="1"/>
    <col min="1697" max="1697" width="47.44140625" style="243" customWidth="1"/>
    <col min="1698" max="1792" width="13.5546875" style="243"/>
    <col min="1793" max="1793" width="6.6640625" style="243" customWidth="1"/>
    <col min="1794" max="1794" width="44.33203125" style="243" customWidth="1"/>
    <col min="1795" max="1947" width="9.109375" style="243" customWidth="1"/>
    <col min="1948" max="1948" width="8.109375" style="243" customWidth="1"/>
    <col min="1949" max="1949" width="44.88671875" style="243" customWidth="1"/>
    <col min="1950" max="1950" width="13" style="243" customWidth="1"/>
    <col min="1951" max="1951" width="9.6640625" style="243" customWidth="1"/>
    <col min="1952" max="1952" width="6.6640625" style="243" customWidth="1"/>
    <col min="1953" max="1953" width="47.44140625" style="243" customWidth="1"/>
    <col min="1954" max="2048" width="13.5546875" style="243"/>
    <col min="2049" max="2049" width="6.6640625" style="243" customWidth="1"/>
    <col min="2050" max="2050" width="44.33203125" style="243" customWidth="1"/>
    <col min="2051" max="2203" width="9.109375" style="243" customWidth="1"/>
    <col min="2204" max="2204" width="8.109375" style="243" customWidth="1"/>
    <col min="2205" max="2205" width="44.88671875" style="243" customWidth="1"/>
    <col min="2206" max="2206" width="13" style="243" customWidth="1"/>
    <col min="2207" max="2207" width="9.6640625" style="243" customWidth="1"/>
    <col min="2208" max="2208" width="6.6640625" style="243" customWidth="1"/>
    <col min="2209" max="2209" width="47.44140625" style="243" customWidth="1"/>
    <col min="2210" max="2304" width="13.5546875" style="243"/>
    <col min="2305" max="2305" width="6.6640625" style="243" customWidth="1"/>
    <col min="2306" max="2306" width="44.33203125" style="243" customWidth="1"/>
    <col min="2307" max="2459" width="9.109375" style="243" customWidth="1"/>
    <col min="2460" max="2460" width="8.109375" style="243" customWidth="1"/>
    <col min="2461" max="2461" width="44.88671875" style="243" customWidth="1"/>
    <col min="2462" max="2462" width="13" style="243" customWidth="1"/>
    <col min="2463" max="2463" width="9.6640625" style="243" customWidth="1"/>
    <col min="2464" max="2464" width="6.6640625" style="243" customWidth="1"/>
    <col min="2465" max="2465" width="47.44140625" style="243" customWidth="1"/>
    <col min="2466" max="2560" width="13.5546875" style="243"/>
    <col min="2561" max="2561" width="6.6640625" style="243" customWidth="1"/>
    <col min="2562" max="2562" width="44.33203125" style="243" customWidth="1"/>
    <col min="2563" max="2715" width="9.109375" style="243" customWidth="1"/>
    <col min="2716" max="2716" width="8.109375" style="243" customWidth="1"/>
    <col min="2717" max="2717" width="44.88671875" style="243" customWidth="1"/>
    <col min="2718" max="2718" width="13" style="243" customWidth="1"/>
    <col min="2719" max="2719" width="9.6640625" style="243" customWidth="1"/>
    <col min="2720" max="2720" width="6.6640625" style="243" customWidth="1"/>
    <col min="2721" max="2721" width="47.44140625" style="243" customWidth="1"/>
    <col min="2722" max="2816" width="13.5546875" style="243"/>
    <col min="2817" max="2817" width="6.6640625" style="243" customWidth="1"/>
    <col min="2818" max="2818" width="44.33203125" style="243" customWidth="1"/>
    <col min="2819" max="2971" width="9.109375" style="243" customWidth="1"/>
    <col min="2972" max="2972" width="8.109375" style="243" customWidth="1"/>
    <col min="2973" max="2973" width="44.88671875" style="243" customWidth="1"/>
    <col min="2974" max="2974" width="13" style="243" customWidth="1"/>
    <col min="2975" max="2975" width="9.6640625" style="243" customWidth="1"/>
    <col min="2976" max="2976" width="6.6640625" style="243" customWidth="1"/>
    <col min="2977" max="2977" width="47.44140625" style="243" customWidth="1"/>
    <col min="2978" max="3072" width="13.5546875" style="243"/>
    <col min="3073" max="3073" width="6.6640625" style="243" customWidth="1"/>
    <col min="3074" max="3074" width="44.33203125" style="243" customWidth="1"/>
    <col min="3075" max="3227" width="9.109375" style="243" customWidth="1"/>
    <col min="3228" max="3228" width="8.109375" style="243" customWidth="1"/>
    <col min="3229" max="3229" width="44.88671875" style="243" customWidth="1"/>
    <col min="3230" max="3230" width="13" style="243" customWidth="1"/>
    <col min="3231" max="3231" width="9.6640625" style="243" customWidth="1"/>
    <col min="3232" max="3232" width="6.6640625" style="243" customWidth="1"/>
    <col min="3233" max="3233" width="47.44140625" style="243" customWidth="1"/>
    <col min="3234" max="3328" width="13.5546875" style="243"/>
    <col min="3329" max="3329" width="6.6640625" style="243" customWidth="1"/>
    <col min="3330" max="3330" width="44.33203125" style="243" customWidth="1"/>
    <col min="3331" max="3483" width="9.109375" style="243" customWidth="1"/>
    <col min="3484" max="3484" width="8.109375" style="243" customWidth="1"/>
    <col min="3485" max="3485" width="44.88671875" style="243" customWidth="1"/>
    <col min="3486" max="3486" width="13" style="243" customWidth="1"/>
    <col min="3487" max="3487" width="9.6640625" style="243" customWidth="1"/>
    <col min="3488" max="3488" width="6.6640625" style="243" customWidth="1"/>
    <col min="3489" max="3489" width="47.44140625" style="243" customWidth="1"/>
    <col min="3490" max="3584" width="13.5546875" style="243"/>
    <col min="3585" max="3585" width="6.6640625" style="243" customWidth="1"/>
    <col min="3586" max="3586" width="44.33203125" style="243" customWidth="1"/>
    <col min="3587" max="3739" width="9.109375" style="243" customWidth="1"/>
    <col min="3740" max="3740" width="8.109375" style="243" customWidth="1"/>
    <col min="3741" max="3741" width="44.88671875" style="243" customWidth="1"/>
    <col min="3742" max="3742" width="13" style="243" customWidth="1"/>
    <col min="3743" max="3743" width="9.6640625" style="243" customWidth="1"/>
    <col min="3744" max="3744" width="6.6640625" style="243" customWidth="1"/>
    <col min="3745" max="3745" width="47.44140625" style="243" customWidth="1"/>
    <col min="3746" max="3840" width="13.5546875" style="243"/>
    <col min="3841" max="3841" width="6.6640625" style="243" customWidth="1"/>
    <col min="3842" max="3842" width="44.33203125" style="243" customWidth="1"/>
    <col min="3843" max="3995" width="9.109375" style="243" customWidth="1"/>
    <col min="3996" max="3996" width="8.109375" style="243" customWidth="1"/>
    <col min="3997" max="3997" width="44.88671875" style="243" customWidth="1"/>
    <col min="3998" max="3998" width="13" style="243" customWidth="1"/>
    <col min="3999" max="3999" width="9.6640625" style="243" customWidth="1"/>
    <col min="4000" max="4000" width="6.6640625" style="243" customWidth="1"/>
    <col min="4001" max="4001" width="47.44140625" style="243" customWidth="1"/>
    <col min="4002" max="4096" width="13.5546875" style="243"/>
    <col min="4097" max="4097" width="6.6640625" style="243" customWidth="1"/>
    <col min="4098" max="4098" width="44.33203125" style="243" customWidth="1"/>
    <col min="4099" max="4251" width="9.109375" style="243" customWidth="1"/>
    <col min="4252" max="4252" width="8.109375" style="243" customWidth="1"/>
    <col min="4253" max="4253" width="44.88671875" style="243" customWidth="1"/>
    <col min="4254" max="4254" width="13" style="243" customWidth="1"/>
    <col min="4255" max="4255" width="9.6640625" style="243" customWidth="1"/>
    <col min="4256" max="4256" width="6.6640625" style="243" customWidth="1"/>
    <col min="4257" max="4257" width="47.44140625" style="243" customWidth="1"/>
    <col min="4258" max="4352" width="13.5546875" style="243"/>
    <col min="4353" max="4353" width="6.6640625" style="243" customWidth="1"/>
    <col min="4354" max="4354" width="44.33203125" style="243" customWidth="1"/>
    <col min="4355" max="4507" width="9.109375" style="243" customWidth="1"/>
    <col min="4508" max="4508" width="8.109375" style="243" customWidth="1"/>
    <col min="4509" max="4509" width="44.88671875" style="243" customWidth="1"/>
    <col min="4510" max="4510" width="13" style="243" customWidth="1"/>
    <col min="4511" max="4511" width="9.6640625" style="243" customWidth="1"/>
    <col min="4512" max="4512" width="6.6640625" style="243" customWidth="1"/>
    <col min="4513" max="4513" width="47.44140625" style="243" customWidth="1"/>
    <col min="4514" max="4608" width="13.5546875" style="243"/>
    <col min="4609" max="4609" width="6.6640625" style="243" customWidth="1"/>
    <col min="4610" max="4610" width="44.33203125" style="243" customWidth="1"/>
    <col min="4611" max="4763" width="9.109375" style="243" customWidth="1"/>
    <col min="4764" max="4764" width="8.109375" style="243" customWidth="1"/>
    <col min="4765" max="4765" width="44.88671875" style="243" customWidth="1"/>
    <col min="4766" max="4766" width="13" style="243" customWidth="1"/>
    <col min="4767" max="4767" width="9.6640625" style="243" customWidth="1"/>
    <col min="4768" max="4768" width="6.6640625" style="243" customWidth="1"/>
    <col min="4769" max="4769" width="47.44140625" style="243" customWidth="1"/>
    <col min="4770" max="4864" width="13.5546875" style="243"/>
    <col min="4865" max="4865" width="6.6640625" style="243" customWidth="1"/>
    <col min="4866" max="4866" width="44.33203125" style="243" customWidth="1"/>
    <col min="4867" max="5019" width="9.109375" style="243" customWidth="1"/>
    <col min="5020" max="5020" width="8.109375" style="243" customWidth="1"/>
    <col min="5021" max="5021" width="44.88671875" style="243" customWidth="1"/>
    <col min="5022" max="5022" width="13" style="243" customWidth="1"/>
    <col min="5023" max="5023" width="9.6640625" style="243" customWidth="1"/>
    <col min="5024" max="5024" width="6.6640625" style="243" customWidth="1"/>
    <col min="5025" max="5025" width="47.44140625" style="243" customWidth="1"/>
    <col min="5026" max="5120" width="13.5546875" style="243"/>
    <col min="5121" max="5121" width="6.6640625" style="243" customWidth="1"/>
    <col min="5122" max="5122" width="44.33203125" style="243" customWidth="1"/>
    <col min="5123" max="5275" width="9.109375" style="243" customWidth="1"/>
    <col min="5276" max="5276" width="8.109375" style="243" customWidth="1"/>
    <col min="5277" max="5277" width="44.88671875" style="243" customWidth="1"/>
    <col min="5278" max="5278" width="13" style="243" customWidth="1"/>
    <col min="5279" max="5279" width="9.6640625" style="243" customWidth="1"/>
    <col min="5280" max="5280" width="6.6640625" style="243" customWidth="1"/>
    <col min="5281" max="5281" width="47.44140625" style="243" customWidth="1"/>
    <col min="5282" max="5376" width="13.5546875" style="243"/>
    <col min="5377" max="5377" width="6.6640625" style="243" customWidth="1"/>
    <col min="5378" max="5378" width="44.33203125" style="243" customWidth="1"/>
    <col min="5379" max="5531" width="9.109375" style="243" customWidth="1"/>
    <col min="5532" max="5532" width="8.109375" style="243" customWidth="1"/>
    <col min="5533" max="5533" width="44.88671875" style="243" customWidth="1"/>
    <col min="5534" max="5534" width="13" style="243" customWidth="1"/>
    <col min="5535" max="5535" width="9.6640625" style="243" customWidth="1"/>
    <col min="5536" max="5536" width="6.6640625" style="243" customWidth="1"/>
    <col min="5537" max="5537" width="47.44140625" style="243" customWidth="1"/>
    <col min="5538" max="5632" width="13.5546875" style="243"/>
    <col min="5633" max="5633" width="6.6640625" style="243" customWidth="1"/>
    <col min="5634" max="5634" width="44.33203125" style="243" customWidth="1"/>
    <col min="5635" max="5787" width="9.109375" style="243" customWidth="1"/>
    <col min="5788" max="5788" width="8.109375" style="243" customWidth="1"/>
    <col min="5789" max="5789" width="44.88671875" style="243" customWidth="1"/>
    <col min="5790" max="5790" width="13" style="243" customWidth="1"/>
    <col min="5791" max="5791" width="9.6640625" style="243" customWidth="1"/>
    <col min="5792" max="5792" width="6.6640625" style="243" customWidth="1"/>
    <col min="5793" max="5793" width="47.44140625" style="243" customWidth="1"/>
    <col min="5794" max="5888" width="13.5546875" style="243"/>
    <col min="5889" max="5889" width="6.6640625" style="243" customWidth="1"/>
    <col min="5890" max="5890" width="44.33203125" style="243" customWidth="1"/>
    <col min="5891" max="6043" width="9.109375" style="243" customWidth="1"/>
    <col min="6044" max="6044" width="8.109375" style="243" customWidth="1"/>
    <col min="6045" max="6045" width="44.88671875" style="243" customWidth="1"/>
    <col min="6046" max="6046" width="13" style="243" customWidth="1"/>
    <col min="6047" max="6047" width="9.6640625" style="243" customWidth="1"/>
    <col min="6048" max="6048" width="6.6640625" style="243" customWidth="1"/>
    <col min="6049" max="6049" width="47.44140625" style="243" customWidth="1"/>
    <col min="6050" max="6144" width="13.5546875" style="243"/>
    <col min="6145" max="6145" width="6.6640625" style="243" customWidth="1"/>
    <col min="6146" max="6146" width="44.33203125" style="243" customWidth="1"/>
    <col min="6147" max="6299" width="9.109375" style="243" customWidth="1"/>
    <col min="6300" max="6300" width="8.109375" style="243" customWidth="1"/>
    <col min="6301" max="6301" width="44.88671875" style="243" customWidth="1"/>
    <col min="6302" max="6302" width="13" style="243" customWidth="1"/>
    <col min="6303" max="6303" width="9.6640625" style="243" customWidth="1"/>
    <col min="6304" max="6304" width="6.6640625" style="243" customWidth="1"/>
    <col min="6305" max="6305" width="47.44140625" style="243" customWidth="1"/>
    <col min="6306" max="6400" width="13.5546875" style="243"/>
    <col min="6401" max="6401" width="6.6640625" style="243" customWidth="1"/>
    <col min="6402" max="6402" width="44.33203125" style="243" customWidth="1"/>
    <col min="6403" max="6555" width="9.109375" style="243" customWidth="1"/>
    <col min="6556" max="6556" width="8.109375" style="243" customWidth="1"/>
    <col min="6557" max="6557" width="44.88671875" style="243" customWidth="1"/>
    <col min="6558" max="6558" width="13" style="243" customWidth="1"/>
    <col min="6559" max="6559" width="9.6640625" style="243" customWidth="1"/>
    <col min="6560" max="6560" width="6.6640625" style="243" customWidth="1"/>
    <col min="6561" max="6561" width="47.44140625" style="243" customWidth="1"/>
    <col min="6562" max="6656" width="13.5546875" style="243"/>
    <col min="6657" max="6657" width="6.6640625" style="243" customWidth="1"/>
    <col min="6658" max="6658" width="44.33203125" style="243" customWidth="1"/>
    <col min="6659" max="6811" width="9.109375" style="243" customWidth="1"/>
    <col min="6812" max="6812" width="8.109375" style="243" customWidth="1"/>
    <col min="6813" max="6813" width="44.88671875" style="243" customWidth="1"/>
    <col min="6814" max="6814" width="13" style="243" customWidth="1"/>
    <col min="6815" max="6815" width="9.6640625" style="243" customWidth="1"/>
    <col min="6816" max="6816" width="6.6640625" style="243" customWidth="1"/>
    <col min="6817" max="6817" width="47.44140625" style="243" customWidth="1"/>
    <col min="6818" max="6912" width="13.5546875" style="243"/>
    <col min="6913" max="6913" width="6.6640625" style="243" customWidth="1"/>
    <col min="6914" max="6914" width="44.33203125" style="243" customWidth="1"/>
    <col min="6915" max="7067" width="9.109375" style="243" customWidth="1"/>
    <col min="7068" max="7068" width="8.109375" style="243" customWidth="1"/>
    <col min="7069" max="7069" width="44.88671875" style="243" customWidth="1"/>
    <col min="7070" max="7070" width="13" style="243" customWidth="1"/>
    <col min="7071" max="7071" width="9.6640625" style="243" customWidth="1"/>
    <col min="7072" max="7072" width="6.6640625" style="243" customWidth="1"/>
    <col min="7073" max="7073" width="47.44140625" style="243" customWidth="1"/>
    <col min="7074" max="7168" width="13.5546875" style="243"/>
    <col min="7169" max="7169" width="6.6640625" style="243" customWidth="1"/>
    <col min="7170" max="7170" width="44.33203125" style="243" customWidth="1"/>
    <col min="7171" max="7323" width="9.109375" style="243" customWidth="1"/>
    <col min="7324" max="7324" width="8.109375" style="243" customWidth="1"/>
    <col min="7325" max="7325" width="44.88671875" style="243" customWidth="1"/>
    <col min="7326" max="7326" width="13" style="243" customWidth="1"/>
    <col min="7327" max="7327" width="9.6640625" style="243" customWidth="1"/>
    <col min="7328" max="7328" width="6.6640625" style="243" customWidth="1"/>
    <col min="7329" max="7329" width="47.44140625" style="243" customWidth="1"/>
    <col min="7330" max="7424" width="13.5546875" style="243"/>
    <col min="7425" max="7425" width="6.6640625" style="243" customWidth="1"/>
    <col min="7426" max="7426" width="44.33203125" style="243" customWidth="1"/>
    <col min="7427" max="7579" width="9.109375" style="243" customWidth="1"/>
    <col min="7580" max="7580" width="8.109375" style="243" customWidth="1"/>
    <col min="7581" max="7581" width="44.88671875" style="243" customWidth="1"/>
    <col min="7582" max="7582" width="13" style="243" customWidth="1"/>
    <col min="7583" max="7583" width="9.6640625" style="243" customWidth="1"/>
    <col min="7584" max="7584" width="6.6640625" style="243" customWidth="1"/>
    <col min="7585" max="7585" width="47.44140625" style="243" customWidth="1"/>
    <col min="7586" max="7680" width="13.5546875" style="243"/>
    <col min="7681" max="7681" width="6.6640625" style="243" customWidth="1"/>
    <col min="7682" max="7682" width="44.33203125" style="243" customWidth="1"/>
    <col min="7683" max="7835" width="9.109375" style="243" customWidth="1"/>
    <col min="7836" max="7836" width="8.109375" style="243" customWidth="1"/>
    <col min="7837" max="7837" width="44.88671875" style="243" customWidth="1"/>
    <col min="7838" max="7838" width="13" style="243" customWidth="1"/>
    <col min="7839" max="7839" width="9.6640625" style="243" customWidth="1"/>
    <col min="7840" max="7840" width="6.6640625" style="243" customWidth="1"/>
    <col min="7841" max="7841" width="47.44140625" style="243" customWidth="1"/>
    <col min="7842" max="7936" width="13.5546875" style="243"/>
    <col min="7937" max="7937" width="6.6640625" style="243" customWidth="1"/>
    <col min="7938" max="7938" width="44.33203125" style="243" customWidth="1"/>
    <col min="7939" max="8091" width="9.109375" style="243" customWidth="1"/>
    <col min="8092" max="8092" width="8.109375" style="243" customWidth="1"/>
    <col min="8093" max="8093" width="44.88671875" style="243" customWidth="1"/>
    <col min="8094" max="8094" width="13" style="243" customWidth="1"/>
    <col min="8095" max="8095" width="9.6640625" style="243" customWidth="1"/>
    <col min="8096" max="8096" width="6.6640625" style="243" customWidth="1"/>
    <col min="8097" max="8097" width="47.44140625" style="243" customWidth="1"/>
    <col min="8098" max="8192" width="13.5546875" style="243"/>
    <col min="8193" max="8193" width="6.6640625" style="243" customWidth="1"/>
    <col min="8194" max="8194" width="44.33203125" style="243" customWidth="1"/>
    <col min="8195" max="8347" width="9.109375" style="243" customWidth="1"/>
    <col min="8348" max="8348" width="8.109375" style="243" customWidth="1"/>
    <col min="8349" max="8349" width="44.88671875" style="243" customWidth="1"/>
    <col min="8350" max="8350" width="13" style="243" customWidth="1"/>
    <col min="8351" max="8351" width="9.6640625" style="243" customWidth="1"/>
    <col min="8352" max="8352" width="6.6640625" style="243" customWidth="1"/>
    <col min="8353" max="8353" width="47.44140625" style="243" customWidth="1"/>
    <col min="8354" max="8448" width="13.5546875" style="243"/>
    <col min="8449" max="8449" width="6.6640625" style="243" customWidth="1"/>
    <col min="8450" max="8450" width="44.33203125" style="243" customWidth="1"/>
    <col min="8451" max="8603" width="9.109375" style="243" customWidth="1"/>
    <col min="8604" max="8604" width="8.109375" style="243" customWidth="1"/>
    <col min="8605" max="8605" width="44.88671875" style="243" customWidth="1"/>
    <col min="8606" max="8606" width="13" style="243" customWidth="1"/>
    <col min="8607" max="8607" width="9.6640625" style="243" customWidth="1"/>
    <col min="8608" max="8608" width="6.6640625" style="243" customWidth="1"/>
    <col min="8609" max="8609" width="47.44140625" style="243" customWidth="1"/>
    <col min="8610" max="8704" width="13.5546875" style="243"/>
    <col min="8705" max="8705" width="6.6640625" style="243" customWidth="1"/>
    <col min="8706" max="8706" width="44.33203125" style="243" customWidth="1"/>
    <col min="8707" max="8859" width="9.109375" style="243" customWidth="1"/>
    <col min="8860" max="8860" width="8.109375" style="243" customWidth="1"/>
    <col min="8861" max="8861" width="44.88671875" style="243" customWidth="1"/>
    <col min="8862" max="8862" width="13" style="243" customWidth="1"/>
    <col min="8863" max="8863" width="9.6640625" style="243" customWidth="1"/>
    <col min="8864" max="8864" width="6.6640625" style="243" customWidth="1"/>
    <col min="8865" max="8865" width="47.44140625" style="243" customWidth="1"/>
    <col min="8866" max="8960" width="13.5546875" style="243"/>
    <col min="8961" max="8961" width="6.6640625" style="243" customWidth="1"/>
    <col min="8962" max="8962" width="44.33203125" style="243" customWidth="1"/>
    <col min="8963" max="9115" width="9.109375" style="243" customWidth="1"/>
    <col min="9116" max="9116" width="8.109375" style="243" customWidth="1"/>
    <col min="9117" max="9117" width="44.88671875" style="243" customWidth="1"/>
    <col min="9118" max="9118" width="13" style="243" customWidth="1"/>
    <col min="9119" max="9119" width="9.6640625" style="243" customWidth="1"/>
    <col min="9120" max="9120" width="6.6640625" style="243" customWidth="1"/>
    <col min="9121" max="9121" width="47.44140625" style="243" customWidth="1"/>
    <col min="9122" max="9216" width="13.5546875" style="243"/>
    <col min="9217" max="9217" width="6.6640625" style="243" customWidth="1"/>
    <col min="9218" max="9218" width="44.33203125" style="243" customWidth="1"/>
    <col min="9219" max="9371" width="9.109375" style="243" customWidth="1"/>
    <col min="9372" max="9372" width="8.109375" style="243" customWidth="1"/>
    <col min="9373" max="9373" width="44.88671875" style="243" customWidth="1"/>
    <col min="9374" max="9374" width="13" style="243" customWidth="1"/>
    <col min="9375" max="9375" width="9.6640625" style="243" customWidth="1"/>
    <col min="9376" max="9376" width="6.6640625" style="243" customWidth="1"/>
    <col min="9377" max="9377" width="47.44140625" style="243" customWidth="1"/>
    <col min="9378" max="9472" width="13.5546875" style="243"/>
    <col min="9473" max="9473" width="6.6640625" style="243" customWidth="1"/>
    <col min="9474" max="9474" width="44.33203125" style="243" customWidth="1"/>
    <col min="9475" max="9627" width="9.109375" style="243" customWidth="1"/>
    <col min="9628" max="9628" width="8.109375" style="243" customWidth="1"/>
    <col min="9629" max="9629" width="44.88671875" style="243" customWidth="1"/>
    <col min="9630" max="9630" width="13" style="243" customWidth="1"/>
    <col min="9631" max="9631" width="9.6640625" style="243" customWidth="1"/>
    <col min="9632" max="9632" width="6.6640625" style="243" customWidth="1"/>
    <col min="9633" max="9633" width="47.44140625" style="243" customWidth="1"/>
    <col min="9634" max="9728" width="13.5546875" style="243"/>
    <col min="9729" max="9729" width="6.6640625" style="243" customWidth="1"/>
    <col min="9730" max="9730" width="44.33203125" style="243" customWidth="1"/>
    <col min="9731" max="9883" width="9.109375" style="243" customWidth="1"/>
    <col min="9884" max="9884" width="8.109375" style="243" customWidth="1"/>
    <col min="9885" max="9885" width="44.88671875" style="243" customWidth="1"/>
    <col min="9886" max="9886" width="13" style="243" customWidth="1"/>
    <col min="9887" max="9887" width="9.6640625" style="243" customWidth="1"/>
    <col min="9888" max="9888" width="6.6640625" style="243" customWidth="1"/>
    <col min="9889" max="9889" width="47.44140625" style="243" customWidth="1"/>
    <col min="9890" max="9984" width="13.5546875" style="243"/>
    <col min="9985" max="9985" width="6.6640625" style="243" customWidth="1"/>
    <col min="9986" max="9986" width="44.33203125" style="243" customWidth="1"/>
    <col min="9987" max="10139" width="9.109375" style="243" customWidth="1"/>
    <col min="10140" max="10140" width="8.109375" style="243" customWidth="1"/>
    <col min="10141" max="10141" width="44.88671875" style="243" customWidth="1"/>
    <col min="10142" max="10142" width="13" style="243" customWidth="1"/>
    <col min="10143" max="10143" width="9.6640625" style="243" customWidth="1"/>
    <col min="10144" max="10144" width="6.6640625" style="243" customWidth="1"/>
    <col min="10145" max="10145" width="47.44140625" style="243" customWidth="1"/>
    <col min="10146" max="10240" width="13.5546875" style="243"/>
    <col min="10241" max="10241" width="6.6640625" style="243" customWidth="1"/>
    <col min="10242" max="10242" width="44.33203125" style="243" customWidth="1"/>
    <col min="10243" max="10395" width="9.109375" style="243" customWidth="1"/>
    <col min="10396" max="10396" width="8.109375" style="243" customWidth="1"/>
    <col min="10397" max="10397" width="44.88671875" style="243" customWidth="1"/>
    <col min="10398" max="10398" width="13" style="243" customWidth="1"/>
    <col min="10399" max="10399" width="9.6640625" style="243" customWidth="1"/>
    <col min="10400" max="10400" width="6.6640625" style="243" customWidth="1"/>
    <col min="10401" max="10401" width="47.44140625" style="243" customWidth="1"/>
    <col min="10402" max="10496" width="13.5546875" style="243"/>
    <col min="10497" max="10497" width="6.6640625" style="243" customWidth="1"/>
    <col min="10498" max="10498" width="44.33203125" style="243" customWidth="1"/>
    <col min="10499" max="10651" width="9.109375" style="243" customWidth="1"/>
    <col min="10652" max="10652" width="8.109375" style="243" customWidth="1"/>
    <col min="10653" max="10653" width="44.88671875" style="243" customWidth="1"/>
    <col min="10654" max="10654" width="13" style="243" customWidth="1"/>
    <col min="10655" max="10655" width="9.6640625" style="243" customWidth="1"/>
    <col min="10656" max="10656" width="6.6640625" style="243" customWidth="1"/>
    <col min="10657" max="10657" width="47.44140625" style="243" customWidth="1"/>
    <col min="10658" max="10752" width="13.5546875" style="243"/>
    <col min="10753" max="10753" width="6.6640625" style="243" customWidth="1"/>
    <col min="10754" max="10754" width="44.33203125" style="243" customWidth="1"/>
    <col min="10755" max="10907" width="9.109375" style="243" customWidth="1"/>
    <col min="10908" max="10908" width="8.109375" style="243" customWidth="1"/>
    <col min="10909" max="10909" width="44.88671875" style="243" customWidth="1"/>
    <col min="10910" max="10910" width="13" style="243" customWidth="1"/>
    <col min="10911" max="10911" width="9.6640625" style="243" customWidth="1"/>
    <col min="10912" max="10912" width="6.6640625" style="243" customWidth="1"/>
    <col min="10913" max="10913" width="47.44140625" style="243" customWidth="1"/>
    <col min="10914" max="11008" width="13.5546875" style="243"/>
    <col min="11009" max="11009" width="6.6640625" style="243" customWidth="1"/>
    <col min="11010" max="11010" width="44.33203125" style="243" customWidth="1"/>
    <col min="11011" max="11163" width="9.109375" style="243" customWidth="1"/>
    <col min="11164" max="11164" width="8.109375" style="243" customWidth="1"/>
    <col min="11165" max="11165" width="44.88671875" style="243" customWidth="1"/>
    <col min="11166" max="11166" width="13" style="243" customWidth="1"/>
    <col min="11167" max="11167" width="9.6640625" style="243" customWidth="1"/>
    <col min="11168" max="11168" width="6.6640625" style="243" customWidth="1"/>
    <col min="11169" max="11169" width="47.44140625" style="243" customWidth="1"/>
    <col min="11170" max="11264" width="13.5546875" style="243"/>
    <col min="11265" max="11265" width="6.6640625" style="243" customWidth="1"/>
    <col min="11266" max="11266" width="44.33203125" style="243" customWidth="1"/>
    <col min="11267" max="11419" width="9.109375" style="243" customWidth="1"/>
    <col min="11420" max="11420" width="8.109375" style="243" customWidth="1"/>
    <col min="11421" max="11421" width="44.88671875" style="243" customWidth="1"/>
    <col min="11422" max="11422" width="13" style="243" customWidth="1"/>
    <col min="11423" max="11423" width="9.6640625" style="243" customWidth="1"/>
    <col min="11424" max="11424" width="6.6640625" style="243" customWidth="1"/>
    <col min="11425" max="11425" width="47.44140625" style="243" customWidth="1"/>
    <col min="11426" max="11520" width="13.5546875" style="243"/>
    <col min="11521" max="11521" width="6.6640625" style="243" customWidth="1"/>
    <col min="11522" max="11522" width="44.33203125" style="243" customWidth="1"/>
    <col min="11523" max="11675" width="9.109375" style="243" customWidth="1"/>
    <col min="11676" max="11676" width="8.109375" style="243" customWidth="1"/>
    <col min="11677" max="11677" width="44.88671875" style="243" customWidth="1"/>
    <col min="11678" max="11678" width="13" style="243" customWidth="1"/>
    <col min="11679" max="11679" width="9.6640625" style="243" customWidth="1"/>
    <col min="11680" max="11680" width="6.6640625" style="243" customWidth="1"/>
    <col min="11681" max="11681" width="47.44140625" style="243" customWidth="1"/>
    <col min="11682" max="11776" width="13.5546875" style="243"/>
    <col min="11777" max="11777" width="6.6640625" style="243" customWidth="1"/>
    <col min="11778" max="11778" width="44.33203125" style="243" customWidth="1"/>
    <col min="11779" max="11931" width="9.109375" style="243" customWidth="1"/>
    <col min="11932" max="11932" width="8.109375" style="243" customWidth="1"/>
    <col min="11933" max="11933" width="44.88671875" style="243" customWidth="1"/>
    <col min="11934" max="11934" width="13" style="243" customWidth="1"/>
    <col min="11935" max="11935" width="9.6640625" style="243" customWidth="1"/>
    <col min="11936" max="11936" width="6.6640625" style="243" customWidth="1"/>
    <col min="11937" max="11937" width="47.44140625" style="243" customWidth="1"/>
    <col min="11938" max="12032" width="13.5546875" style="243"/>
    <col min="12033" max="12033" width="6.6640625" style="243" customWidth="1"/>
    <col min="12034" max="12034" width="44.33203125" style="243" customWidth="1"/>
    <col min="12035" max="12187" width="9.109375" style="243" customWidth="1"/>
    <col min="12188" max="12188" width="8.109375" style="243" customWidth="1"/>
    <col min="12189" max="12189" width="44.88671875" style="243" customWidth="1"/>
    <col min="12190" max="12190" width="13" style="243" customWidth="1"/>
    <col min="12191" max="12191" width="9.6640625" style="243" customWidth="1"/>
    <col min="12192" max="12192" width="6.6640625" style="243" customWidth="1"/>
    <col min="12193" max="12193" width="47.44140625" style="243" customWidth="1"/>
    <col min="12194" max="12288" width="13.5546875" style="243"/>
    <col min="12289" max="12289" width="6.6640625" style="243" customWidth="1"/>
    <col min="12290" max="12290" width="44.33203125" style="243" customWidth="1"/>
    <col min="12291" max="12443" width="9.109375" style="243" customWidth="1"/>
    <col min="12444" max="12444" width="8.109375" style="243" customWidth="1"/>
    <col min="12445" max="12445" width="44.88671875" style="243" customWidth="1"/>
    <col min="12446" max="12446" width="13" style="243" customWidth="1"/>
    <col min="12447" max="12447" width="9.6640625" style="243" customWidth="1"/>
    <col min="12448" max="12448" width="6.6640625" style="243" customWidth="1"/>
    <col min="12449" max="12449" width="47.44140625" style="243" customWidth="1"/>
    <col min="12450" max="12544" width="13.5546875" style="243"/>
    <col min="12545" max="12545" width="6.6640625" style="243" customWidth="1"/>
    <col min="12546" max="12546" width="44.33203125" style="243" customWidth="1"/>
    <col min="12547" max="12699" width="9.109375" style="243" customWidth="1"/>
    <col min="12700" max="12700" width="8.109375" style="243" customWidth="1"/>
    <col min="12701" max="12701" width="44.88671875" style="243" customWidth="1"/>
    <col min="12702" max="12702" width="13" style="243" customWidth="1"/>
    <col min="12703" max="12703" width="9.6640625" style="243" customWidth="1"/>
    <col min="12704" max="12704" width="6.6640625" style="243" customWidth="1"/>
    <col min="12705" max="12705" width="47.44140625" style="243" customWidth="1"/>
    <col min="12706" max="12800" width="13.5546875" style="243"/>
    <col min="12801" max="12801" width="6.6640625" style="243" customWidth="1"/>
    <col min="12802" max="12802" width="44.33203125" style="243" customWidth="1"/>
    <col min="12803" max="12955" width="9.109375" style="243" customWidth="1"/>
    <col min="12956" max="12956" width="8.109375" style="243" customWidth="1"/>
    <col min="12957" max="12957" width="44.88671875" style="243" customWidth="1"/>
    <col min="12958" max="12958" width="13" style="243" customWidth="1"/>
    <col min="12959" max="12959" width="9.6640625" style="243" customWidth="1"/>
    <col min="12960" max="12960" width="6.6640625" style="243" customWidth="1"/>
    <col min="12961" max="12961" width="47.44140625" style="243" customWidth="1"/>
    <col min="12962" max="13056" width="13.5546875" style="243"/>
    <col min="13057" max="13057" width="6.6640625" style="243" customWidth="1"/>
    <col min="13058" max="13058" width="44.33203125" style="243" customWidth="1"/>
    <col min="13059" max="13211" width="9.109375" style="243" customWidth="1"/>
    <col min="13212" max="13212" width="8.109375" style="243" customWidth="1"/>
    <col min="13213" max="13213" width="44.88671875" style="243" customWidth="1"/>
    <col min="13214" max="13214" width="13" style="243" customWidth="1"/>
    <col min="13215" max="13215" width="9.6640625" style="243" customWidth="1"/>
    <col min="13216" max="13216" width="6.6640625" style="243" customWidth="1"/>
    <col min="13217" max="13217" width="47.44140625" style="243" customWidth="1"/>
    <col min="13218" max="13312" width="13.5546875" style="243"/>
    <col min="13313" max="13313" width="6.6640625" style="243" customWidth="1"/>
    <col min="13314" max="13314" width="44.33203125" style="243" customWidth="1"/>
    <col min="13315" max="13467" width="9.109375" style="243" customWidth="1"/>
    <col min="13468" max="13468" width="8.109375" style="243" customWidth="1"/>
    <col min="13469" max="13469" width="44.88671875" style="243" customWidth="1"/>
    <col min="13470" max="13470" width="13" style="243" customWidth="1"/>
    <col min="13471" max="13471" width="9.6640625" style="243" customWidth="1"/>
    <col min="13472" max="13472" width="6.6640625" style="243" customWidth="1"/>
    <col min="13473" max="13473" width="47.44140625" style="243" customWidth="1"/>
    <col min="13474" max="13568" width="13.5546875" style="243"/>
    <col min="13569" max="13569" width="6.6640625" style="243" customWidth="1"/>
    <col min="13570" max="13570" width="44.33203125" style="243" customWidth="1"/>
    <col min="13571" max="13723" width="9.109375" style="243" customWidth="1"/>
    <col min="13724" max="13724" width="8.109375" style="243" customWidth="1"/>
    <col min="13725" max="13725" width="44.88671875" style="243" customWidth="1"/>
    <col min="13726" max="13726" width="13" style="243" customWidth="1"/>
    <col min="13727" max="13727" width="9.6640625" style="243" customWidth="1"/>
    <col min="13728" max="13728" width="6.6640625" style="243" customWidth="1"/>
    <col min="13729" max="13729" width="47.44140625" style="243" customWidth="1"/>
    <col min="13730" max="13824" width="13.5546875" style="243"/>
    <col min="13825" max="13825" width="6.6640625" style="243" customWidth="1"/>
    <col min="13826" max="13826" width="44.33203125" style="243" customWidth="1"/>
    <col min="13827" max="13979" width="9.109375" style="243" customWidth="1"/>
    <col min="13980" max="13980" width="8.109375" style="243" customWidth="1"/>
    <col min="13981" max="13981" width="44.88671875" style="243" customWidth="1"/>
    <col min="13982" max="13982" width="13" style="243" customWidth="1"/>
    <col min="13983" max="13983" width="9.6640625" style="243" customWidth="1"/>
    <col min="13984" max="13984" width="6.6640625" style="243" customWidth="1"/>
    <col min="13985" max="13985" width="47.44140625" style="243" customWidth="1"/>
    <col min="13986" max="14080" width="13.5546875" style="243"/>
    <col min="14081" max="14081" width="6.6640625" style="243" customWidth="1"/>
    <col min="14082" max="14082" width="44.33203125" style="243" customWidth="1"/>
    <col min="14083" max="14235" width="9.109375" style="243" customWidth="1"/>
    <col min="14236" max="14236" width="8.109375" style="243" customWidth="1"/>
    <col min="14237" max="14237" width="44.88671875" style="243" customWidth="1"/>
    <col min="14238" max="14238" width="13" style="243" customWidth="1"/>
    <col min="14239" max="14239" width="9.6640625" style="243" customWidth="1"/>
    <col min="14240" max="14240" width="6.6640625" style="243" customWidth="1"/>
    <col min="14241" max="14241" width="47.44140625" style="243" customWidth="1"/>
    <col min="14242" max="14336" width="13.5546875" style="243"/>
    <col min="14337" max="14337" width="6.6640625" style="243" customWidth="1"/>
    <col min="14338" max="14338" width="44.33203125" style="243" customWidth="1"/>
    <col min="14339" max="14491" width="9.109375" style="243" customWidth="1"/>
    <col min="14492" max="14492" width="8.109375" style="243" customWidth="1"/>
    <col min="14493" max="14493" width="44.88671875" style="243" customWidth="1"/>
    <col min="14494" max="14494" width="13" style="243" customWidth="1"/>
    <col min="14495" max="14495" width="9.6640625" style="243" customWidth="1"/>
    <col min="14496" max="14496" width="6.6640625" style="243" customWidth="1"/>
    <col min="14497" max="14497" width="47.44140625" style="243" customWidth="1"/>
    <col min="14498" max="14592" width="13.5546875" style="243"/>
    <col min="14593" max="14593" width="6.6640625" style="243" customWidth="1"/>
    <col min="14594" max="14594" width="44.33203125" style="243" customWidth="1"/>
    <col min="14595" max="14747" width="9.109375" style="243" customWidth="1"/>
    <col min="14748" max="14748" width="8.109375" style="243" customWidth="1"/>
    <col min="14749" max="14749" width="44.88671875" style="243" customWidth="1"/>
    <col min="14750" max="14750" width="13" style="243" customWidth="1"/>
    <col min="14751" max="14751" width="9.6640625" style="243" customWidth="1"/>
    <col min="14752" max="14752" width="6.6640625" style="243" customWidth="1"/>
    <col min="14753" max="14753" width="47.44140625" style="243" customWidth="1"/>
    <col min="14754" max="14848" width="13.5546875" style="243"/>
    <col min="14849" max="14849" width="6.6640625" style="243" customWidth="1"/>
    <col min="14850" max="14850" width="44.33203125" style="243" customWidth="1"/>
    <col min="14851" max="15003" width="9.109375" style="243" customWidth="1"/>
    <col min="15004" max="15004" width="8.109375" style="243" customWidth="1"/>
    <col min="15005" max="15005" width="44.88671875" style="243" customWidth="1"/>
    <col min="15006" max="15006" width="13" style="243" customWidth="1"/>
    <col min="15007" max="15007" width="9.6640625" style="243" customWidth="1"/>
    <col min="15008" max="15008" width="6.6640625" style="243" customWidth="1"/>
    <col min="15009" max="15009" width="47.44140625" style="243" customWidth="1"/>
    <col min="15010" max="15104" width="13.5546875" style="243"/>
    <col min="15105" max="15105" width="6.6640625" style="243" customWidth="1"/>
    <col min="15106" max="15106" width="44.33203125" style="243" customWidth="1"/>
    <col min="15107" max="15259" width="9.109375" style="243" customWidth="1"/>
    <col min="15260" max="15260" width="8.109375" style="243" customWidth="1"/>
    <col min="15261" max="15261" width="44.88671875" style="243" customWidth="1"/>
    <col min="15262" max="15262" width="13" style="243" customWidth="1"/>
    <col min="15263" max="15263" width="9.6640625" style="243" customWidth="1"/>
    <col min="15264" max="15264" width="6.6640625" style="243" customWidth="1"/>
    <col min="15265" max="15265" width="47.44140625" style="243" customWidth="1"/>
    <col min="15266" max="15360" width="13.5546875" style="243"/>
    <col min="15361" max="15361" width="6.6640625" style="243" customWidth="1"/>
    <col min="15362" max="15362" width="44.33203125" style="243" customWidth="1"/>
    <col min="15363" max="15515" width="9.109375" style="243" customWidth="1"/>
    <col min="15516" max="15516" width="8.109375" style="243" customWidth="1"/>
    <col min="15517" max="15517" width="44.88671875" style="243" customWidth="1"/>
    <col min="15518" max="15518" width="13" style="243" customWidth="1"/>
    <col min="15519" max="15519" width="9.6640625" style="243" customWidth="1"/>
    <col min="15520" max="15520" width="6.6640625" style="243" customWidth="1"/>
    <col min="15521" max="15521" width="47.44140625" style="243" customWidth="1"/>
    <col min="15522" max="15616" width="13.5546875" style="243"/>
    <col min="15617" max="15617" width="6.6640625" style="243" customWidth="1"/>
    <col min="15618" max="15618" width="44.33203125" style="243" customWidth="1"/>
    <col min="15619" max="15771" width="9.109375" style="243" customWidth="1"/>
    <col min="15772" max="15772" width="8.109375" style="243" customWidth="1"/>
    <col min="15773" max="15773" width="44.88671875" style="243" customWidth="1"/>
    <col min="15774" max="15774" width="13" style="243" customWidth="1"/>
    <col min="15775" max="15775" width="9.6640625" style="243" customWidth="1"/>
    <col min="15776" max="15776" width="6.6640625" style="243" customWidth="1"/>
    <col min="15777" max="15777" width="47.44140625" style="243" customWidth="1"/>
    <col min="15778" max="15872" width="13.5546875" style="243"/>
    <col min="15873" max="15873" width="6.6640625" style="243" customWidth="1"/>
    <col min="15874" max="15874" width="44.33203125" style="243" customWidth="1"/>
    <col min="15875" max="16027" width="9.109375" style="243" customWidth="1"/>
    <col min="16028" max="16028" width="8.109375" style="243" customWidth="1"/>
    <col min="16029" max="16029" width="44.88671875" style="243" customWidth="1"/>
    <col min="16030" max="16030" width="13" style="243" customWidth="1"/>
    <col min="16031" max="16031" width="9.6640625" style="243" customWidth="1"/>
    <col min="16032" max="16032" width="6.6640625" style="243" customWidth="1"/>
    <col min="16033" max="16033" width="47.44140625" style="243" customWidth="1"/>
    <col min="16034" max="16128" width="13.5546875" style="243"/>
    <col min="16129" max="16129" width="6.6640625" style="243" customWidth="1"/>
    <col min="16130" max="16130" width="44.33203125" style="243" customWidth="1"/>
    <col min="16131" max="16283" width="9.109375" style="243" customWidth="1"/>
    <col min="16284" max="16284" width="8.109375" style="243" customWidth="1"/>
    <col min="16285" max="16285" width="44.88671875" style="243" customWidth="1"/>
    <col min="16286" max="16286" width="13" style="243" customWidth="1"/>
    <col min="16287" max="16287" width="9.6640625" style="243" customWidth="1"/>
    <col min="16288" max="16288" width="6.6640625" style="243" customWidth="1"/>
    <col min="16289" max="16289" width="47.44140625" style="243" customWidth="1"/>
    <col min="16290" max="16384" width="13.5546875" style="243"/>
  </cols>
  <sheetData>
    <row r="1" spans="1:159">
      <c r="B1" s="243" t="s">
        <v>446</v>
      </c>
      <c r="E1" s="243" t="s">
        <v>291</v>
      </c>
    </row>
    <row r="2" spans="1:159" ht="14.4" thickBot="1"/>
    <row r="3" spans="1:159" ht="14.4" thickBot="1">
      <c r="A3" s="878" t="s">
        <v>447</v>
      </c>
      <c r="B3" s="878"/>
      <c r="C3" s="879" t="s">
        <v>448</v>
      </c>
      <c r="D3" s="880"/>
      <c r="E3" s="880"/>
      <c r="F3" s="880"/>
      <c r="G3" s="880"/>
      <c r="H3" s="880"/>
      <c r="I3" s="880"/>
      <c r="J3" s="881"/>
      <c r="K3" s="879" t="s">
        <v>449</v>
      </c>
      <c r="L3" s="880"/>
      <c r="M3" s="880"/>
      <c r="N3" s="880"/>
      <c r="O3" s="880"/>
      <c r="P3" s="880"/>
      <c r="Q3" s="880"/>
      <c r="R3" s="881"/>
    </row>
    <row r="4" spans="1:159" ht="55.2">
      <c r="A4" s="882" t="s">
        <v>206</v>
      </c>
      <c r="B4" s="883"/>
      <c r="C4" s="620" t="s">
        <v>450</v>
      </c>
      <c r="D4" s="884" t="s">
        <v>222</v>
      </c>
      <c r="E4" s="885"/>
      <c r="F4" s="885"/>
      <c r="G4" s="885"/>
      <c r="H4" s="885"/>
      <c r="I4" s="885"/>
      <c r="J4" s="886"/>
      <c r="K4" s="620" t="s">
        <v>449</v>
      </c>
      <c r="L4" s="884" t="s">
        <v>222</v>
      </c>
      <c r="M4" s="885"/>
      <c r="N4" s="885"/>
      <c r="O4" s="885"/>
      <c r="P4" s="885"/>
      <c r="Q4" s="885"/>
      <c r="R4" s="886"/>
      <c r="S4" s="245"/>
      <c r="T4" s="245"/>
      <c r="U4" s="245"/>
      <c r="V4" s="245"/>
      <c r="W4" s="245"/>
      <c r="X4" s="245"/>
      <c r="Y4" s="245"/>
      <c r="Z4" s="245"/>
      <c r="AA4" s="245"/>
      <c r="AB4" s="245"/>
      <c r="AC4" s="245"/>
      <c r="AD4" s="245"/>
      <c r="AE4" s="245"/>
      <c r="AF4" s="245"/>
      <c r="AG4" s="245"/>
      <c r="AH4" s="245"/>
      <c r="AI4" s="245"/>
      <c r="AJ4" s="245"/>
      <c r="AK4" s="245"/>
      <c r="AL4" s="245"/>
      <c r="AM4" s="245"/>
      <c r="AN4" s="245"/>
      <c r="AO4" s="245"/>
      <c r="AP4" s="245"/>
      <c r="AQ4" s="245"/>
      <c r="AR4" s="245"/>
      <c r="AS4" s="245"/>
      <c r="AT4" s="245"/>
      <c r="AU4" s="245"/>
      <c r="AV4" s="245"/>
      <c r="AW4" s="245"/>
      <c r="AX4" s="245"/>
      <c r="AY4" s="245"/>
      <c r="AZ4" s="245"/>
      <c r="BA4" s="245"/>
      <c r="BB4" s="245"/>
      <c r="BC4" s="245"/>
      <c r="BD4" s="245"/>
      <c r="BE4" s="245"/>
      <c r="BF4" s="245"/>
      <c r="BG4" s="245"/>
      <c r="BH4" s="245"/>
      <c r="BI4" s="245"/>
      <c r="BJ4" s="245"/>
      <c r="BK4" s="245"/>
      <c r="BL4" s="245"/>
      <c r="BM4" s="245"/>
      <c r="BN4" s="245"/>
      <c r="BO4" s="245"/>
      <c r="BP4" s="245"/>
      <c r="BQ4" s="245"/>
      <c r="BR4" s="245"/>
      <c r="BS4" s="245"/>
      <c r="BT4" s="245"/>
      <c r="BU4" s="245"/>
      <c r="BV4" s="245"/>
      <c r="BW4" s="245"/>
      <c r="BX4" s="245"/>
      <c r="BY4" s="245"/>
      <c r="BZ4" s="245"/>
      <c r="CA4" s="245"/>
      <c r="CB4" s="245"/>
      <c r="CC4" s="245"/>
      <c r="CD4" s="245"/>
      <c r="CE4" s="245"/>
      <c r="CF4" s="245"/>
      <c r="CG4" s="245"/>
      <c r="CH4" s="245"/>
      <c r="CI4" s="245"/>
      <c r="CJ4" s="245"/>
      <c r="CK4" s="245"/>
      <c r="CL4" s="245"/>
      <c r="CM4" s="245"/>
      <c r="CN4" s="245"/>
      <c r="CO4" s="245"/>
      <c r="CP4" s="245"/>
      <c r="CQ4" s="245"/>
      <c r="CR4" s="245"/>
      <c r="CS4" s="245"/>
      <c r="CT4" s="245"/>
      <c r="CU4" s="245"/>
      <c r="CV4" s="245"/>
      <c r="CW4" s="245"/>
      <c r="CX4" s="245"/>
      <c r="CY4" s="245"/>
      <c r="CZ4" s="245"/>
      <c r="DA4" s="245"/>
      <c r="DB4" s="245"/>
      <c r="DC4" s="245"/>
      <c r="DD4" s="245"/>
      <c r="DE4" s="245"/>
      <c r="DF4" s="245"/>
      <c r="DG4" s="245"/>
      <c r="DH4" s="245"/>
      <c r="DI4" s="245"/>
      <c r="DJ4" s="245"/>
      <c r="DK4" s="245"/>
      <c r="DL4" s="245"/>
      <c r="DM4" s="245"/>
      <c r="DN4" s="245"/>
      <c r="DO4" s="245"/>
      <c r="DP4" s="245"/>
      <c r="DQ4" s="245"/>
      <c r="DR4" s="245"/>
      <c r="DS4" s="245"/>
      <c r="DT4" s="245"/>
      <c r="DU4" s="245"/>
      <c r="DV4" s="245"/>
      <c r="DW4" s="245"/>
      <c r="DX4" s="245"/>
      <c r="DY4" s="245"/>
      <c r="DZ4" s="245"/>
      <c r="EA4" s="245"/>
      <c r="EB4" s="245"/>
      <c r="EC4" s="245"/>
      <c r="ED4" s="245"/>
      <c r="EE4" s="245"/>
      <c r="EF4" s="245"/>
      <c r="EG4" s="245"/>
      <c r="EH4" s="245"/>
      <c r="EI4" s="245"/>
      <c r="EJ4" s="245"/>
      <c r="EK4" s="245"/>
      <c r="EL4" s="245"/>
      <c r="EM4" s="245"/>
      <c r="EN4" s="245"/>
      <c r="EO4" s="245"/>
      <c r="EP4" s="245"/>
      <c r="EQ4" s="245"/>
      <c r="ER4" s="245"/>
      <c r="ES4" s="245"/>
      <c r="ET4" s="245"/>
      <c r="EU4" s="245"/>
      <c r="EV4" s="245"/>
      <c r="EW4" s="245"/>
      <c r="EX4" s="245"/>
      <c r="EY4" s="245"/>
      <c r="EZ4" s="245"/>
      <c r="FA4" s="245"/>
      <c r="FB4" s="245"/>
      <c r="FC4" s="245"/>
    </row>
    <row r="5" spans="1:159" ht="97.2" thickBot="1">
      <c r="A5" s="621"/>
      <c r="B5" s="622"/>
      <c r="C5" s="623"/>
      <c r="D5" s="624" t="s">
        <v>207</v>
      </c>
      <c r="E5" s="625" t="s">
        <v>208</v>
      </c>
      <c r="F5" s="625" t="s">
        <v>560</v>
      </c>
      <c r="G5" s="625" t="s">
        <v>209</v>
      </c>
      <c r="H5" s="625" t="s">
        <v>561</v>
      </c>
      <c r="I5" s="625" t="s">
        <v>451</v>
      </c>
      <c r="J5" s="626" t="s">
        <v>210</v>
      </c>
      <c r="K5" s="623"/>
      <c r="L5" s="624" t="s">
        <v>207</v>
      </c>
      <c r="M5" s="625" t="s">
        <v>208</v>
      </c>
      <c r="N5" s="625" t="s">
        <v>404</v>
      </c>
      <c r="O5" s="625" t="s">
        <v>209</v>
      </c>
      <c r="P5" s="625" t="s">
        <v>405</v>
      </c>
      <c r="Q5" s="625" t="s">
        <v>451</v>
      </c>
      <c r="R5" s="626" t="s">
        <v>210</v>
      </c>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5"/>
      <c r="AT5" s="245"/>
      <c r="AU5" s="245"/>
      <c r="AV5" s="245"/>
      <c r="AW5" s="245"/>
      <c r="AX5" s="245"/>
      <c r="AY5" s="245"/>
      <c r="AZ5" s="245"/>
      <c r="BA5" s="245"/>
      <c r="BB5" s="245"/>
      <c r="BC5" s="245"/>
      <c r="BD5" s="245"/>
      <c r="BE5" s="245"/>
      <c r="BF5" s="245"/>
      <c r="BG5" s="245"/>
      <c r="BH5" s="245"/>
      <c r="BI5" s="245"/>
      <c r="BJ5" s="245"/>
      <c r="BK5" s="245"/>
      <c r="BL5" s="245"/>
      <c r="BM5" s="245"/>
      <c r="BN5" s="245"/>
      <c r="BO5" s="245"/>
      <c r="BP5" s="245"/>
      <c r="BQ5" s="245"/>
      <c r="BR5" s="245"/>
      <c r="BS5" s="245"/>
      <c r="BT5" s="245"/>
      <c r="BU5" s="245"/>
      <c r="BV5" s="245"/>
      <c r="BW5" s="245"/>
      <c r="BX5" s="245"/>
      <c r="BY5" s="245"/>
      <c r="BZ5" s="245"/>
      <c r="CA5" s="245"/>
      <c r="CB5" s="245"/>
      <c r="CC5" s="245"/>
      <c r="CD5" s="245"/>
      <c r="CE5" s="245"/>
      <c r="CF5" s="245"/>
      <c r="CG5" s="245"/>
      <c r="CH5" s="245"/>
      <c r="CI5" s="245"/>
      <c r="CJ5" s="245"/>
      <c r="CK5" s="245"/>
      <c r="CL5" s="245"/>
      <c r="CM5" s="245"/>
      <c r="CN5" s="245"/>
      <c r="CO5" s="245"/>
      <c r="CP5" s="245"/>
      <c r="CQ5" s="245"/>
      <c r="CR5" s="245"/>
      <c r="CS5" s="245"/>
      <c r="CT5" s="245"/>
      <c r="CU5" s="245"/>
      <c r="CV5" s="245"/>
      <c r="CW5" s="245"/>
      <c r="CX5" s="245"/>
      <c r="CY5" s="245"/>
      <c r="CZ5" s="245"/>
      <c r="DA5" s="245"/>
      <c r="DB5" s="245"/>
      <c r="DC5" s="245"/>
      <c r="DD5" s="245"/>
      <c r="DE5" s="245"/>
      <c r="DF5" s="245"/>
      <c r="DG5" s="245"/>
      <c r="DH5" s="245"/>
      <c r="DI5" s="245"/>
      <c r="DJ5" s="245"/>
      <c r="DK5" s="245"/>
      <c r="DL5" s="245"/>
      <c r="DM5" s="245"/>
      <c r="DN5" s="245"/>
      <c r="DO5" s="245"/>
      <c r="DP5" s="245"/>
      <c r="DQ5" s="245"/>
      <c r="DR5" s="245"/>
      <c r="DS5" s="245"/>
      <c r="DT5" s="245"/>
      <c r="DU5" s="245"/>
      <c r="DV5" s="245"/>
      <c r="DW5" s="245"/>
      <c r="DX5" s="245"/>
      <c r="DY5" s="245"/>
      <c r="DZ5" s="245"/>
      <c r="EA5" s="245"/>
      <c r="EB5" s="245"/>
      <c r="EC5" s="245"/>
      <c r="ED5" s="245"/>
      <c r="EE5" s="245"/>
      <c r="EF5" s="245"/>
      <c r="EG5" s="245"/>
      <c r="EH5" s="245"/>
      <c r="EI5" s="245"/>
      <c r="EJ5" s="245"/>
      <c r="EK5" s="245"/>
      <c r="EL5" s="245"/>
      <c r="EM5" s="245"/>
      <c r="EN5" s="245"/>
      <c r="EO5" s="245"/>
      <c r="EP5" s="245"/>
      <c r="EQ5" s="245"/>
      <c r="ER5" s="245"/>
      <c r="ES5" s="245"/>
      <c r="ET5" s="245"/>
      <c r="EU5" s="245"/>
      <c r="EV5" s="245"/>
      <c r="EW5" s="245"/>
      <c r="EX5" s="245"/>
      <c r="EY5" s="245"/>
      <c r="EZ5" s="245"/>
      <c r="FA5" s="245"/>
      <c r="FB5" s="245"/>
      <c r="FC5" s="245"/>
    </row>
    <row r="6" spans="1:159" s="245" customFormat="1">
      <c r="A6" s="627">
        <v>1</v>
      </c>
      <c r="B6" s="628">
        <v>2</v>
      </c>
      <c r="C6" s="629">
        <v>3</v>
      </c>
      <c r="D6" s="628">
        <v>4</v>
      </c>
      <c r="E6" s="628">
        <v>5</v>
      </c>
      <c r="F6" s="628">
        <v>6</v>
      </c>
      <c r="G6" s="628">
        <v>7</v>
      </c>
      <c r="H6" s="628">
        <v>8</v>
      </c>
      <c r="I6" s="628">
        <v>9</v>
      </c>
      <c r="J6" s="309">
        <v>10</v>
      </c>
      <c r="K6" s="629">
        <v>11</v>
      </c>
      <c r="L6" s="628">
        <v>12</v>
      </c>
      <c r="M6" s="628">
        <v>13</v>
      </c>
      <c r="N6" s="628">
        <v>14</v>
      </c>
      <c r="O6" s="628">
        <v>15</v>
      </c>
      <c r="P6" s="628">
        <v>16</v>
      </c>
      <c r="Q6" s="628">
        <v>17</v>
      </c>
      <c r="R6" s="309">
        <v>18</v>
      </c>
    </row>
    <row r="7" spans="1:159">
      <c r="A7" s="276"/>
      <c r="B7" s="248" t="s">
        <v>211</v>
      </c>
      <c r="C7" s="247">
        <f t="shared" ref="C7:R7" si="0">SUM(C8+C136+C140+C146)</f>
        <v>10699293</v>
      </c>
      <c r="D7" s="247">
        <f t="shared" si="0"/>
        <v>834700</v>
      </c>
      <c r="E7" s="247">
        <f t="shared" si="0"/>
        <v>238089</v>
      </c>
      <c r="F7" s="247">
        <f t="shared" si="0"/>
        <v>0</v>
      </c>
      <c r="G7" s="247">
        <f t="shared" si="0"/>
        <v>1775594</v>
      </c>
      <c r="H7" s="247">
        <f t="shared" si="0"/>
        <v>0</v>
      </c>
      <c r="I7" s="247">
        <f t="shared" si="0"/>
        <v>2272712</v>
      </c>
      <c r="J7" s="310">
        <f t="shared" si="0"/>
        <v>5578198</v>
      </c>
      <c r="K7" s="247">
        <f t="shared" si="0"/>
        <v>2753466</v>
      </c>
      <c r="L7" s="247">
        <f t="shared" si="0"/>
        <v>154347</v>
      </c>
      <c r="M7" s="247">
        <f t="shared" si="0"/>
        <v>123239</v>
      </c>
      <c r="N7" s="247">
        <f t="shared" si="0"/>
        <v>0</v>
      </c>
      <c r="O7" s="247">
        <f t="shared" si="0"/>
        <v>1341041</v>
      </c>
      <c r="P7" s="247">
        <f t="shared" si="0"/>
        <v>0</v>
      </c>
      <c r="Q7" s="247">
        <f t="shared" si="0"/>
        <v>865712</v>
      </c>
      <c r="R7" s="310">
        <f t="shared" si="0"/>
        <v>269127</v>
      </c>
    </row>
    <row r="8" spans="1:159" ht="27.6">
      <c r="A8" s="277"/>
      <c r="B8" s="249" t="s">
        <v>220</v>
      </c>
      <c r="C8" s="250">
        <f t="shared" ref="C8:R8" si="1">SUM(C9+C86+C120+C129)</f>
        <v>10670003</v>
      </c>
      <c r="D8" s="250">
        <f t="shared" si="1"/>
        <v>834700</v>
      </c>
      <c r="E8" s="250">
        <f t="shared" si="1"/>
        <v>238089</v>
      </c>
      <c r="F8" s="250">
        <f t="shared" si="1"/>
        <v>0</v>
      </c>
      <c r="G8" s="250">
        <f t="shared" si="1"/>
        <v>1751194</v>
      </c>
      <c r="H8" s="250">
        <f t="shared" si="1"/>
        <v>0</v>
      </c>
      <c r="I8" s="250">
        <f t="shared" si="1"/>
        <v>2267822</v>
      </c>
      <c r="J8" s="250">
        <f t="shared" si="1"/>
        <v>5578198</v>
      </c>
      <c r="K8" s="250">
        <f t="shared" si="1"/>
        <v>2724261</v>
      </c>
      <c r="L8" s="250">
        <f t="shared" si="1"/>
        <v>154347</v>
      </c>
      <c r="M8" s="250">
        <f t="shared" si="1"/>
        <v>123239</v>
      </c>
      <c r="N8" s="250">
        <f t="shared" si="1"/>
        <v>0</v>
      </c>
      <c r="O8" s="250">
        <f t="shared" si="1"/>
        <v>1316726</v>
      </c>
      <c r="P8" s="250">
        <f t="shared" si="1"/>
        <v>0</v>
      </c>
      <c r="Q8" s="250">
        <f t="shared" si="1"/>
        <v>860822</v>
      </c>
      <c r="R8" s="250">
        <f t="shared" si="1"/>
        <v>269127</v>
      </c>
    </row>
    <row r="9" spans="1:159" ht="27.6">
      <c r="A9" s="278" t="s">
        <v>212</v>
      </c>
      <c r="B9" s="251" t="s">
        <v>213</v>
      </c>
      <c r="C9" s="252">
        <f t="shared" ref="C9:R9" si="2">SUM(C10+C13+C19+C25+C69+C82)</f>
        <v>8433265</v>
      </c>
      <c r="D9" s="252">
        <f t="shared" si="2"/>
        <v>748487</v>
      </c>
      <c r="E9" s="252">
        <f t="shared" si="2"/>
        <v>78672</v>
      </c>
      <c r="F9" s="252">
        <f t="shared" si="2"/>
        <v>0</v>
      </c>
      <c r="G9" s="252">
        <f t="shared" si="2"/>
        <v>324724</v>
      </c>
      <c r="H9" s="252">
        <f t="shared" si="2"/>
        <v>0</v>
      </c>
      <c r="I9" s="252">
        <f t="shared" si="2"/>
        <v>1740984</v>
      </c>
      <c r="J9" s="311">
        <f t="shared" si="2"/>
        <v>5540398</v>
      </c>
      <c r="K9" s="252">
        <f t="shared" si="2"/>
        <v>868928</v>
      </c>
      <c r="L9" s="252">
        <f t="shared" si="2"/>
        <v>134829</v>
      </c>
      <c r="M9" s="252">
        <f t="shared" si="2"/>
        <v>8671</v>
      </c>
      <c r="N9" s="252">
        <f t="shared" si="2"/>
        <v>0</v>
      </c>
      <c r="O9" s="252">
        <f t="shared" si="2"/>
        <v>160117</v>
      </c>
      <c r="P9" s="252">
        <f t="shared" si="2"/>
        <v>0</v>
      </c>
      <c r="Q9" s="252">
        <f t="shared" si="2"/>
        <v>333984</v>
      </c>
      <c r="R9" s="311">
        <f t="shared" si="2"/>
        <v>231327</v>
      </c>
    </row>
    <row r="10" spans="1:159">
      <c r="A10" s="255"/>
      <c r="B10" s="254" t="s">
        <v>230</v>
      </c>
      <c r="C10" s="252">
        <f>SUM(C11:C12)</f>
        <v>7000</v>
      </c>
      <c r="D10" s="252">
        <f t="shared" ref="D10:J10" si="3">SUM(D11:D12)</f>
        <v>0</v>
      </c>
      <c r="E10" s="252">
        <f t="shared" si="3"/>
        <v>1000</v>
      </c>
      <c r="F10" s="252">
        <f t="shared" si="3"/>
        <v>0</v>
      </c>
      <c r="G10" s="252">
        <f t="shared" si="3"/>
        <v>6000</v>
      </c>
      <c r="H10" s="252">
        <f t="shared" si="3"/>
        <v>0</v>
      </c>
      <c r="I10" s="252">
        <f t="shared" si="3"/>
        <v>0</v>
      </c>
      <c r="J10" s="311">
        <f t="shared" si="3"/>
        <v>0</v>
      </c>
      <c r="K10" s="252">
        <f>SUM(K11:K12)</f>
        <v>6000</v>
      </c>
      <c r="L10" s="252">
        <f t="shared" ref="L10:R10" si="4">SUM(L11:L12)</f>
        <v>0</v>
      </c>
      <c r="M10" s="252">
        <f t="shared" si="4"/>
        <v>0</v>
      </c>
      <c r="N10" s="252">
        <f t="shared" si="4"/>
        <v>0</v>
      </c>
      <c r="O10" s="252">
        <f t="shared" si="4"/>
        <v>6000</v>
      </c>
      <c r="P10" s="252">
        <f t="shared" si="4"/>
        <v>0</v>
      </c>
      <c r="Q10" s="252">
        <f t="shared" si="4"/>
        <v>0</v>
      </c>
      <c r="R10" s="311">
        <f t="shared" si="4"/>
        <v>0</v>
      </c>
    </row>
    <row r="11" spans="1:159" ht="60.75" customHeight="1">
      <c r="A11" s="255">
        <v>122</v>
      </c>
      <c r="B11" s="256" t="s">
        <v>452</v>
      </c>
      <c r="C11" s="252">
        <f>SUM(D11+E11+G11+I11+J11)</f>
        <v>1000</v>
      </c>
      <c r="D11" s="253"/>
      <c r="E11" s="253">
        <v>1000</v>
      </c>
      <c r="F11" s="253" t="s">
        <v>214</v>
      </c>
      <c r="G11" s="253"/>
      <c r="H11" s="253"/>
      <c r="I11" s="253"/>
      <c r="J11" s="312"/>
      <c r="K11" s="252">
        <f>SUM(L11+M11+O11+Q11+R11)</f>
        <v>0</v>
      </c>
      <c r="L11" s="253"/>
      <c r="M11" s="253"/>
      <c r="N11" s="253"/>
      <c r="O11" s="253"/>
      <c r="P11" s="253"/>
      <c r="Q11" s="253"/>
      <c r="R11" s="312"/>
    </row>
    <row r="12" spans="1:159">
      <c r="A12" s="255">
        <v>122</v>
      </c>
      <c r="B12" s="253" t="s">
        <v>257</v>
      </c>
      <c r="C12" s="252">
        <f>SUM(D12+E12+G12+I12+J12)</f>
        <v>6000</v>
      </c>
      <c r="D12" s="253"/>
      <c r="E12" s="253"/>
      <c r="F12" s="253"/>
      <c r="G12" s="253">
        <v>6000</v>
      </c>
      <c r="H12" s="253" t="s">
        <v>453</v>
      </c>
      <c r="I12" s="253"/>
      <c r="J12" s="312"/>
      <c r="K12" s="252">
        <f>SUM(L12+M12+O12+Q12+R12)</f>
        <v>6000</v>
      </c>
      <c r="L12" s="253"/>
      <c r="M12" s="253"/>
      <c r="N12" s="253"/>
      <c r="O12" s="253">
        <v>6000</v>
      </c>
      <c r="P12" s="253" t="s">
        <v>453</v>
      </c>
      <c r="Q12" s="253"/>
      <c r="R12" s="312"/>
    </row>
    <row r="13" spans="1:159">
      <c r="A13" s="255"/>
      <c r="B13" s="254" t="s">
        <v>223</v>
      </c>
      <c r="C13" s="252">
        <f t="shared" ref="C13:J13" si="5">SUM(C14+C15+C16+C17+C18)</f>
        <v>866019</v>
      </c>
      <c r="D13" s="252">
        <f t="shared" si="5"/>
        <v>0</v>
      </c>
      <c r="E13" s="252">
        <f t="shared" si="5"/>
        <v>0</v>
      </c>
      <c r="F13" s="252">
        <f t="shared" si="5"/>
        <v>0</v>
      </c>
      <c r="G13" s="252">
        <f t="shared" si="5"/>
        <v>125035</v>
      </c>
      <c r="H13" s="252"/>
      <c r="I13" s="252">
        <f t="shared" si="5"/>
        <v>740984</v>
      </c>
      <c r="J13" s="252">
        <f t="shared" si="5"/>
        <v>0</v>
      </c>
      <c r="K13" s="252">
        <f>SUM(K14+K15+K16+K17+K18)</f>
        <v>355148</v>
      </c>
      <c r="L13" s="252">
        <f>SUM(L14+L15+L16+L17+L18)</f>
        <v>0</v>
      </c>
      <c r="M13" s="252">
        <f>SUM(M14+M15+M16+M17+M18)</f>
        <v>0</v>
      </c>
      <c r="N13" s="252">
        <f>SUM(N14+N15+N16+N17+N18)</f>
        <v>0</v>
      </c>
      <c r="O13" s="252">
        <f>SUM(O14+O15+O16+O17+O18)</f>
        <v>21164</v>
      </c>
      <c r="P13" s="252"/>
      <c r="Q13" s="252">
        <f t="shared" ref="Q13:R13" si="6">SUM(Q14+Q15+Q16+Q17+Q18)</f>
        <v>333984</v>
      </c>
      <c r="R13" s="252">
        <f t="shared" si="6"/>
        <v>0</v>
      </c>
    </row>
    <row r="14" spans="1:159">
      <c r="A14" s="255">
        <v>283</v>
      </c>
      <c r="B14" s="257" t="s">
        <v>256</v>
      </c>
      <c r="C14" s="252">
        <f>SUM(D14+E14+G14+I14+J14)</f>
        <v>2222</v>
      </c>
      <c r="D14" s="258"/>
      <c r="E14" s="258"/>
      <c r="F14" s="258"/>
      <c r="G14" s="258">
        <v>2222</v>
      </c>
      <c r="H14" s="258" t="s">
        <v>215</v>
      </c>
      <c r="I14" s="258"/>
      <c r="J14" s="313"/>
      <c r="K14" s="252">
        <f>SUM(L14+M14+O14+Q14+R14)</f>
        <v>0</v>
      </c>
      <c r="L14" s="258"/>
      <c r="M14" s="258"/>
      <c r="N14" s="258"/>
      <c r="O14" s="258"/>
      <c r="P14" s="258"/>
      <c r="Q14" s="258"/>
      <c r="R14" s="313"/>
    </row>
    <row r="15" spans="1:159" ht="41.4">
      <c r="A15" s="255">
        <v>284</v>
      </c>
      <c r="B15" s="257" t="s">
        <v>454</v>
      </c>
      <c r="C15" s="252">
        <f>SUM(D15+E15+G15+I15+J15)</f>
        <v>101625</v>
      </c>
      <c r="D15" s="258"/>
      <c r="E15" s="258"/>
      <c r="F15" s="258"/>
      <c r="G15" s="258">
        <v>101625</v>
      </c>
      <c r="H15" s="258" t="s">
        <v>455</v>
      </c>
      <c r="I15" s="258"/>
      <c r="J15" s="313"/>
      <c r="K15" s="252">
        <f>SUM(L15+M15+O15+Q15+R15)</f>
        <v>0</v>
      </c>
      <c r="L15" s="258"/>
      <c r="M15" s="258"/>
      <c r="N15" s="258"/>
      <c r="O15" s="258"/>
      <c r="P15" s="258"/>
      <c r="Q15" s="258"/>
      <c r="R15" s="313"/>
    </row>
    <row r="16" spans="1:159" ht="69">
      <c r="A16" s="255">
        <v>283</v>
      </c>
      <c r="B16" s="257" t="s">
        <v>259</v>
      </c>
      <c r="C16" s="252">
        <f>SUM(D16+E16+G16+I16+J16)</f>
        <v>21188</v>
      </c>
      <c r="D16" s="258"/>
      <c r="E16" s="258"/>
      <c r="F16" s="258"/>
      <c r="G16" s="258">
        <v>21188</v>
      </c>
      <c r="H16" s="258" t="s">
        <v>453</v>
      </c>
      <c r="I16" s="258"/>
      <c r="J16" s="313"/>
      <c r="K16" s="252">
        <f>SUM(L16+M16+O16+Q16+R16)</f>
        <v>21164</v>
      </c>
      <c r="L16" s="258"/>
      <c r="M16" s="258"/>
      <c r="N16" s="258"/>
      <c r="O16" s="258">
        <v>21164</v>
      </c>
      <c r="P16" s="258" t="s">
        <v>453</v>
      </c>
      <c r="Q16" s="258"/>
      <c r="R16" s="313"/>
    </row>
    <row r="17" spans="1:162" ht="41.4">
      <c r="A17" s="255">
        <v>284</v>
      </c>
      <c r="B17" s="257" t="s">
        <v>456</v>
      </c>
      <c r="C17" s="252">
        <f>SUM(D17+E17+G17+I17+J17)</f>
        <v>333984</v>
      </c>
      <c r="D17" s="258"/>
      <c r="E17" s="258"/>
      <c r="F17" s="258"/>
      <c r="G17" s="258"/>
      <c r="H17" s="258"/>
      <c r="I17" s="258">
        <v>333984</v>
      </c>
      <c r="J17" s="313"/>
      <c r="K17" s="252">
        <f>SUM(L17+M17+O17+Q17+R17)</f>
        <v>333984</v>
      </c>
      <c r="L17" s="258"/>
      <c r="M17" s="258"/>
      <c r="N17" s="258"/>
      <c r="O17" s="258"/>
      <c r="P17" s="258"/>
      <c r="Q17" s="258">
        <v>333984</v>
      </c>
      <c r="R17" s="313"/>
    </row>
    <row r="18" spans="1:162" ht="27.6">
      <c r="A18" s="255">
        <v>284</v>
      </c>
      <c r="B18" s="256" t="s">
        <v>457</v>
      </c>
      <c r="C18" s="252">
        <f>SUM(D18+E18+G18+I18+J18)</f>
        <v>407000</v>
      </c>
      <c r="D18" s="253"/>
      <c r="E18" s="253"/>
      <c r="F18" s="253"/>
      <c r="G18" s="253"/>
      <c r="H18" s="253"/>
      <c r="I18" s="253">
        <v>407000</v>
      </c>
      <c r="J18" s="312"/>
      <c r="K18" s="252">
        <f>SUM(L18+M18+O18+Q18+R18)</f>
        <v>0</v>
      </c>
      <c r="L18" s="253"/>
      <c r="M18" s="253"/>
      <c r="N18" s="253"/>
      <c r="O18" s="253"/>
      <c r="P18" s="253"/>
      <c r="Q18" s="253"/>
      <c r="R18" s="312"/>
    </row>
    <row r="19" spans="1:162">
      <c r="A19" s="255"/>
      <c r="B19" s="254" t="s">
        <v>255</v>
      </c>
      <c r="C19" s="252">
        <f t="shared" ref="C19:R19" si="7">SUM(C20:C24)</f>
        <v>66256</v>
      </c>
      <c r="D19" s="252">
        <f t="shared" si="7"/>
        <v>54271</v>
      </c>
      <c r="E19" s="252">
        <f t="shared" si="7"/>
        <v>1985</v>
      </c>
      <c r="F19" s="252">
        <f t="shared" si="7"/>
        <v>0</v>
      </c>
      <c r="G19" s="252">
        <f t="shared" si="7"/>
        <v>10000</v>
      </c>
      <c r="H19" s="252">
        <f t="shared" si="7"/>
        <v>0</v>
      </c>
      <c r="I19" s="252">
        <f t="shared" si="7"/>
        <v>0</v>
      </c>
      <c r="J19" s="252">
        <f t="shared" si="7"/>
        <v>0</v>
      </c>
      <c r="K19" s="252">
        <f t="shared" si="7"/>
        <v>29466</v>
      </c>
      <c r="L19" s="252">
        <f t="shared" si="7"/>
        <v>17482</v>
      </c>
      <c r="M19" s="252">
        <f t="shared" si="7"/>
        <v>1984</v>
      </c>
      <c r="N19" s="252">
        <f t="shared" si="7"/>
        <v>0</v>
      </c>
      <c r="O19" s="252">
        <f t="shared" si="7"/>
        <v>10000</v>
      </c>
      <c r="P19" s="252">
        <f t="shared" si="7"/>
        <v>0</v>
      </c>
      <c r="Q19" s="252">
        <f t="shared" si="7"/>
        <v>0</v>
      </c>
      <c r="R19" s="252">
        <f t="shared" si="7"/>
        <v>0</v>
      </c>
    </row>
    <row r="20" spans="1:162" s="268" customFormat="1" ht="27.6">
      <c r="A20" s="317">
        <v>311</v>
      </c>
      <c r="B20" s="630" t="s">
        <v>458</v>
      </c>
      <c r="C20" s="252">
        <f>SUM(D20+E20+G20+I20+J20)</f>
        <v>33789</v>
      </c>
      <c r="D20" s="258">
        <v>33789</v>
      </c>
      <c r="E20" s="258"/>
      <c r="F20" s="258"/>
      <c r="G20" s="258"/>
      <c r="H20" s="258"/>
      <c r="I20" s="258"/>
      <c r="J20" s="319"/>
      <c r="K20" s="252">
        <f>SUM(L20+M20+O20+Q20+R20)</f>
        <v>0</v>
      </c>
      <c r="L20" s="258"/>
      <c r="M20" s="258"/>
      <c r="N20" s="258"/>
      <c r="O20" s="258"/>
      <c r="P20" s="258"/>
      <c r="Q20" s="258"/>
      <c r="R20" s="319"/>
    </row>
    <row r="21" spans="1:162" ht="27.6">
      <c r="A21" s="255">
        <v>322</v>
      </c>
      <c r="B21" s="256" t="s">
        <v>459</v>
      </c>
      <c r="C21" s="252">
        <f>SUM(D21+E21+G21+I21+J21)</f>
        <v>11985</v>
      </c>
      <c r="D21" s="253"/>
      <c r="E21" s="253">
        <v>1985</v>
      </c>
      <c r="F21" s="253" t="s">
        <v>214</v>
      </c>
      <c r="G21" s="253">
        <v>10000</v>
      </c>
      <c r="H21" s="253" t="s">
        <v>215</v>
      </c>
      <c r="I21" s="253"/>
      <c r="J21" s="320"/>
      <c r="K21" s="252">
        <f>SUM(L21+M21+O21+Q21+R21)</f>
        <v>11984</v>
      </c>
      <c r="L21" s="253"/>
      <c r="M21" s="253">
        <v>1984</v>
      </c>
      <c r="N21" s="253" t="s">
        <v>214</v>
      </c>
      <c r="O21" s="253">
        <v>10000</v>
      </c>
      <c r="P21" s="253" t="s">
        <v>215</v>
      </c>
      <c r="Q21" s="253"/>
      <c r="R21" s="320"/>
    </row>
    <row r="22" spans="1:162" ht="27.6">
      <c r="A22" s="255">
        <v>322</v>
      </c>
      <c r="B22" s="290" t="s">
        <v>460</v>
      </c>
      <c r="C22" s="252">
        <f>SUM(D22+E22+G22+I22+J22)</f>
        <v>6688</v>
      </c>
      <c r="D22" s="253">
        <v>6688</v>
      </c>
      <c r="E22" s="253"/>
      <c r="F22" s="253"/>
      <c r="G22" s="253"/>
      <c r="H22" s="253"/>
      <c r="I22" s="253"/>
      <c r="J22" s="260"/>
      <c r="K22" s="252">
        <f>SUM(L22+M22+O22+Q22+R22)</f>
        <v>6688</v>
      </c>
      <c r="L22" s="253">
        <v>6688</v>
      </c>
      <c r="M22" s="253"/>
      <c r="N22" s="253"/>
      <c r="O22" s="253"/>
      <c r="P22" s="253"/>
      <c r="Q22" s="253"/>
      <c r="R22" s="260"/>
    </row>
    <row r="23" spans="1:162">
      <c r="A23" s="255">
        <v>322</v>
      </c>
      <c r="B23" s="290" t="s">
        <v>461</v>
      </c>
      <c r="C23" s="252">
        <f>SUM(D23+E23+G23+I23+J23)</f>
        <v>10794</v>
      </c>
      <c r="D23" s="253">
        <v>10794</v>
      </c>
      <c r="E23" s="253"/>
      <c r="F23" s="253"/>
      <c r="G23" s="253"/>
      <c r="H23" s="253"/>
      <c r="I23" s="253"/>
      <c r="J23" s="260"/>
      <c r="K23" s="252">
        <f>SUM(L23+M23+O23+Q23+R23)</f>
        <v>10794</v>
      </c>
      <c r="L23" s="253">
        <v>10794</v>
      </c>
      <c r="M23" s="253"/>
      <c r="N23" s="253"/>
      <c r="O23" s="253"/>
      <c r="P23" s="253"/>
      <c r="Q23" s="253"/>
      <c r="R23" s="260"/>
    </row>
    <row r="24" spans="1:162">
      <c r="A24" s="255">
        <v>322</v>
      </c>
      <c r="B24" s="290" t="s">
        <v>462</v>
      </c>
      <c r="C24" s="252">
        <f>SUM(D24+E24+G24+I24+J24)</f>
        <v>3000</v>
      </c>
      <c r="D24" s="253">
        <v>3000</v>
      </c>
      <c r="E24" s="253"/>
      <c r="F24" s="253"/>
      <c r="G24" s="253"/>
      <c r="H24" s="253"/>
      <c r="I24" s="253"/>
      <c r="J24" s="260"/>
      <c r="K24" s="252">
        <f>SUM(L24+M24+O24+Q24+R24)</f>
        <v>0</v>
      </c>
      <c r="L24" s="253"/>
      <c r="M24" s="253"/>
      <c r="N24" s="253"/>
      <c r="O24" s="253"/>
      <c r="P24" s="253"/>
      <c r="Q24" s="253"/>
      <c r="R24" s="260"/>
    </row>
    <row r="25" spans="1:162" ht="41.4">
      <c r="A25" s="255"/>
      <c r="B25" s="254" t="s">
        <v>224</v>
      </c>
      <c r="C25" s="252">
        <f>SUM(C26:C68)</f>
        <v>7434823</v>
      </c>
      <c r="D25" s="252">
        <f t="shared" ref="D25:J25" si="8">SUM(D26:D68)</f>
        <v>659616</v>
      </c>
      <c r="E25" s="252">
        <f t="shared" si="8"/>
        <v>61000</v>
      </c>
      <c r="F25" s="252">
        <f t="shared" si="8"/>
        <v>0</v>
      </c>
      <c r="G25" s="252">
        <f t="shared" si="8"/>
        <v>173809</v>
      </c>
      <c r="H25" s="252">
        <f t="shared" si="8"/>
        <v>0</v>
      </c>
      <c r="I25" s="252">
        <f t="shared" si="8"/>
        <v>1000000</v>
      </c>
      <c r="J25" s="252">
        <f t="shared" si="8"/>
        <v>5540398</v>
      </c>
      <c r="K25" s="252">
        <f>SUM(K26:K68)</f>
        <v>451747</v>
      </c>
      <c r="L25" s="252">
        <f t="shared" ref="L25:R25" si="9">SUM(L26:L68)</f>
        <v>107347</v>
      </c>
      <c r="M25" s="252">
        <f t="shared" si="9"/>
        <v>0</v>
      </c>
      <c r="N25" s="252">
        <f t="shared" si="9"/>
        <v>0</v>
      </c>
      <c r="O25" s="252">
        <f t="shared" si="9"/>
        <v>113073</v>
      </c>
      <c r="P25" s="252">
        <f t="shared" si="9"/>
        <v>0</v>
      </c>
      <c r="Q25" s="252">
        <f t="shared" si="9"/>
        <v>0</v>
      </c>
      <c r="R25" s="252">
        <f t="shared" si="9"/>
        <v>231327</v>
      </c>
    </row>
    <row r="26" spans="1:162" ht="27.6">
      <c r="A26" s="317">
        <v>603</v>
      </c>
      <c r="B26" s="321" t="s">
        <v>463</v>
      </c>
      <c r="C26" s="252">
        <f t="shared" ref="C26:C68" si="10">SUM(D26+E26+G26+I26+J26)</f>
        <v>7000</v>
      </c>
      <c r="D26" s="258"/>
      <c r="E26" s="258">
        <v>7000</v>
      </c>
      <c r="F26" s="258" t="s">
        <v>214</v>
      </c>
      <c r="G26" s="258"/>
      <c r="H26" s="258"/>
      <c r="I26" s="258"/>
      <c r="J26" s="313"/>
      <c r="K26" s="252">
        <f t="shared" ref="K26:K68" si="11">SUM(L26+M26+O26+Q26+R26)</f>
        <v>0</v>
      </c>
      <c r="L26" s="258"/>
      <c r="M26" s="258"/>
      <c r="N26" s="258"/>
      <c r="O26" s="258"/>
      <c r="P26" s="258"/>
      <c r="Q26" s="258"/>
      <c r="R26" s="313"/>
      <c r="S26" s="268"/>
      <c r="T26" s="268"/>
      <c r="U26" s="268"/>
      <c r="V26" s="268"/>
      <c r="W26" s="268"/>
      <c r="X26" s="268"/>
      <c r="Y26" s="268"/>
      <c r="Z26" s="268"/>
      <c r="AA26" s="268"/>
      <c r="AB26" s="268"/>
      <c r="AC26" s="268"/>
      <c r="AD26" s="268"/>
      <c r="AE26" s="268"/>
      <c r="AF26" s="268"/>
      <c r="AG26" s="268"/>
      <c r="AH26" s="268"/>
      <c r="AI26" s="268"/>
      <c r="AJ26" s="268"/>
      <c r="AK26" s="268"/>
      <c r="AL26" s="268"/>
      <c r="AM26" s="268"/>
      <c r="AN26" s="268"/>
      <c r="AO26" s="268"/>
      <c r="AP26" s="268"/>
      <c r="AQ26" s="268"/>
      <c r="AR26" s="268"/>
      <c r="AS26" s="268"/>
      <c r="AT26" s="268"/>
      <c r="AU26" s="268"/>
      <c r="AV26" s="268"/>
      <c r="AW26" s="268"/>
      <c r="AX26" s="268"/>
      <c r="AY26" s="268"/>
      <c r="AZ26" s="268"/>
      <c r="BA26" s="268"/>
      <c r="BB26" s="268"/>
      <c r="BC26" s="268"/>
      <c r="BD26" s="268"/>
      <c r="BE26" s="268"/>
      <c r="BF26" s="268"/>
      <c r="BG26" s="268"/>
      <c r="BH26" s="268"/>
      <c r="BI26" s="268"/>
      <c r="BJ26" s="268"/>
      <c r="BK26" s="268"/>
      <c r="BL26" s="268"/>
      <c r="BM26" s="268"/>
      <c r="BN26" s="268"/>
      <c r="BO26" s="268"/>
      <c r="BP26" s="268"/>
      <c r="BQ26" s="268"/>
      <c r="BR26" s="268"/>
      <c r="BS26" s="268"/>
      <c r="BT26" s="268"/>
      <c r="BU26" s="268"/>
      <c r="BV26" s="268"/>
      <c r="BW26" s="268"/>
      <c r="BX26" s="268"/>
      <c r="BY26" s="268"/>
      <c r="BZ26" s="268"/>
      <c r="CA26" s="268"/>
      <c r="CB26" s="268"/>
      <c r="CC26" s="268"/>
      <c r="CD26" s="268"/>
      <c r="CE26" s="268"/>
      <c r="CF26" s="268"/>
      <c r="CG26" s="268"/>
      <c r="CH26" s="268"/>
      <c r="CI26" s="268"/>
      <c r="CJ26" s="268"/>
      <c r="CK26" s="268"/>
      <c r="CL26" s="268"/>
      <c r="CM26" s="268"/>
      <c r="CN26" s="268"/>
      <c r="CO26" s="268"/>
      <c r="CP26" s="268"/>
      <c r="CQ26" s="268"/>
      <c r="CR26" s="268"/>
      <c r="CS26" s="268"/>
      <c r="CT26" s="268"/>
      <c r="CU26" s="268"/>
      <c r="CV26" s="268"/>
      <c r="CW26" s="268"/>
      <c r="CX26" s="268"/>
      <c r="CY26" s="268"/>
      <c r="CZ26" s="268"/>
      <c r="DA26" s="268"/>
      <c r="DB26" s="268"/>
      <c r="DC26" s="268"/>
      <c r="DD26" s="268"/>
      <c r="DE26" s="268"/>
      <c r="DF26" s="268"/>
      <c r="DG26" s="268"/>
      <c r="DH26" s="268"/>
      <c r="DI26" s="268"/>
      <c r="DJ26" s="268"/>
      <c r="DK26" s="268"/>
      <c r="DL26" s="268"/>
      <c r="DM26" s="268"/>
      <c r="DN26" s="268"/>
      <c r="DO26" s="268"/>
      <c r="DP26" s="268"/>
      <c r="DQ26" s="268"/>
      <c r="DR26" s="268"/>
      <c r="DS26" s="268"/>
      <c r="DT26" s="268"/>
      <c r="DU26" s="268"/>
      <c r="DV26" s="268"/>
      <c r="DW26" s="268"/>
      <c r="DX26" s="268"/>
      <c r="DY26" s="268"/>
      <c r="DZ26" s="268"/>
      <c r="EA26" s="268"/>
      <c r="EB26" s="268"/>
      <c r="EC26" s="268"/>
      <c r="ED26" s="268"/>
      <c r="EE26" s="268"/>
      <c r="EF26" s="268"/>
      <c r="EG26" s="268"/>
      <c r="EH26" s="268"/>
      <c r="EI26" s="268"/>
      <c r="EJ26" s="268"/>
      <c r="EK26" s="268"/>
      <c r="EL26" s="268"/>
      <c r="EM26" s="268"/>
      <c r="EN26" s="268"/>
      <c r="EO26" s="268"/>
      <c r="EP26" s="268"/>
      <c r="EQ26" s="268"/>
      <c r="ER26" s="268"/>
      <c r="ES26" s="268"/>
      <c r="ET26" s="268"/>
      <c r="EU26" s="268"/>
      <c r="EV26" s="268"/>
      <c r="EW26" s="268"/>
      <c r="EX26" s="268"/>
      <c r="EY26" s="268"/>
      <c r="EZ26" s="268"/>
      <c r="FA26" s="268"/>
      <c r="FB26" s="268"/>
      <c r="FC26" s="268"/>
      <c r="FD26" s="268"/>
      <c r="FE26" s="268"/>
      <c r="FF26" s="268"/>
    </row>
    <row r="27" spans="1:162" ht="41.4">
      <c r="A27" s="317">
        <v>603</v>
      </c>
      <c r="B27" s="321" t="s">
        <v>432</v>
      </c>
      <c r="C27" s="252">
        <f t="shared" si="10"/>
        <v>3396772</v>
      </c>
      <c r="D27" s="258"/>
      <c r="E27" s="258"/>
      <c r="F27" s="258"/>
      <c r="G27" s="258"/>
      <c r="H27" s="258"/>
      <c r="I27" s="258"/>
      <c r="J27" s="313">
        <v>3396772</v>
      </c>
      <c r="K27" s="252">
        <f t="shared" si="11"/>
        <v>0</v>
      </c>
      <c r="L27" s="258"/>
      <c r="M27" s="258"/>
      <c r="N27" s="258"/>
      <c r="O27" s="258"/>
      <c r="P27" s="258"/>
      <c r="Q27" s="258"/>
      <c r="R27" s="631"/>
      <c r="S27" s="268"/>
      <c r="T27" s="268"/>
      <c r="U27" s="268"/>
      <c r="V27" s="268"/>
      <c r="W27" s="268"/>
      <c r="X27" s="268"/>
      <c r="Y27" s="268"/>
      <c r="Z27" s="268"/>
      <c r="AA27" s="268"/>
      <c r="AB27" s="268"/>
      <c r="AC27" s="268"/>
      <c r="AD27" s="268"/>
      <c r="AE27" s="268"/>
      <c r="AF27" s="268"/>
      <c r="AG27" s="268"/>
      <c r="AH27" s="268"/>
      <c r="AI27" s="268"/>
      <c r="AJ27" s="268"/>
      <c r="AK27" s="268"/>
      <c r="AL27" s="268"/>
      <c r="AM27" s="268"/>
      <c r="AN27" s="268"/>
      <c r="AO27" s="268"/>
      <c r="AP27" s="268"/>
      <c r="AQ27" s="268"/>
      <c r="AR27" s="268"/>
      <c r="AS27" s="268"/>
      <c r="AT27" s="268"/>
      <c r="AU27" s="268"/>
      <c r="AV27" s="268"/>
      <c r="AW27" s="268"/>
      <c r="AX27" s="268"/>
      <c r="AY27" s="268"/>
      <c r="AZ27" s="268"/>
      <c r="BA27" s="268"/>
      <c r="BB27" s="268"/>
      <c r="BC27" s="268"/>
      <c r="BD27" s="268"/>
      <c r="BE27" s="268"/>
      <c r="BF27" s="268"/>
      <c r="BG27" s="268"/>
      <c r="BH27" s="268"/>
      <c r="BI27" s="268"/>
      <c r="BJ27" s="268"/>
      <c r="BK27" s="268"/>
      <c r="BL27" s="268"/>
      <c r="BM27" s="268"/>
      <c r="BN27" s="268"/>
      <c r="BO27" s="268"/>
      <c r="BP27" s="268"/>
      <c r="BQ27" s="268"/>
      <c r="BR27" s="268"/>
      <c r="BS27" s="268"/>
      <c r="BT27" s="268"/>
      <c r="BU27" s="268"/>
      <c r="BV27" s="268"/>
      <c r="BW27" s="268"/>
      <c r="BX27" s="268"/>
      <c r="BY27" s="268"/>
      <c r="BZ27" s="268"/>
      <c r="CA27" s="268"/>
      <c r="CB27" s="268"/>
      <c r="CC27" s="268"/>
      <c r="CD27" s="268"/>
      <c r="CE27" s="268"/>
      <c r="CF27" s="268"/>
      <c r="CG27" s="268"/>
      <c r="CH27" s="268"/>
      <c r="CI27" s="268"/>
      <c r="CJ27" s="268"/>
      <c r="CK27" s="268"/>
      <c r="CL27" s="268"/>
      <c r="CM27" s="268"/>
      <c r="CN27" s="268"/>
      <c r="CO27" s="268"/>
      <c r="CP27" s="268"/>
      <c r="CQ27" s="268"/>
      <c r="CR27" s="268"/>
      <c r="CS27" s="268"/>
      <c r="CT27" s="268"/>
      <c r="CU27" s="268"/>
      <c r="CV27" s="268"/>
      <c r="CW27" s="268"/>
      <c r="CX27" s="268"/>
      <c r="CY27" s="268"/>
      <c r="CZ27" s="268"/>
      <c r="DA27" s="268"/>
      <c r="DB27" s="268"/>
      <c r="DC27" s="268"/>
      <c r="DD27" s="268"/>
      <c r="DE27" s="268"/>
      <c r="DF27" s="268"/>
      <c r="DG27" s="268"/>
      <c r="DH27" s="268"/>
      <c r="DI27" s="268"/>
      <c r="DJ27" s="268"/>
      <c r="DK27" s="268"/>
      <c r="DL27" s="268"/>
      <c r="DM27" s="268"/>
      <c r="DN27" s="268"/>
      <c r="DO27" s="268"/>
      <c r="DP27" s="268"/>
      <c r="DQ27" s="268"/>
      <c r="DR27" s="268"/>
      <c r="DS27" s="268"/>
      <c r="DT27" s="268"/>
      <c r="DU27" s="268"/>
      <c r="DV27" s="268"/>
      <c r="DW27" s="268"/>
      <c r="DX27" s="268"/>
      <c r="DY27" s="268"/>
      <c r="DZ27" s="268"/>
      <c r="EA27" s="268"/>
      <c r="EB27" s="268"/>
      <c r="EC27" s="268"/>
      <c r="ED27" s="268"/>
      <c r="EE27" s="268"/>
      <c r="EF27" s="268"/>
      <c r="EG27" s="268"/>
      <c r="EH27" s="268"/>
      <c r="EI27" s="268"/>
      <c r="EJ27" s="268"/>
      <c r="EK27" s="268"/>
      <c r="EL27" s="268"/>
      <c r="EM27" s="268"/>
      <c r="EN27" s="268"/>
      <c r="EO27" s="268"/>
      <c r="EP27" s="268"/>
      <c r="EQ27" s="268"/>
      <c r="ER27" s="268"/>
      <c r="ES27" s="268"/>
      <c r="ET27" s="268"/>
      <c r="EU27" s="268"/>
      <c r="EV27" s="268"/>
      <c r="EW27" s="268"/>
      <c r="EX27" s="268"/>
      <c r="EY27" s="268"/>
      <c r="EZ27" s="268"/>
      <c r="FA27" s="268"/>
      <c r="FB27" s="268"/>
      <c r="FC27" s="268"/>
      <c r="FD27" s="268"/>
      <c r="FE27" s="268"/>
      <c r="FF27" s="268"/>
    </row>
    <row r="28" spans="1:162" ht="41.4">
      <c r="A28" s="317">
        <v>606</v>
      </c>
      <c r="B28" s="321" t="s">
        <v>464</v>
      </c>
      <c r="C28" s="252">
        <f t="shared" si="10"/>
        <v>2143626</v>
      </c>
      <c r="D28" s="258"/>
      <c r="E28" s="258"/>
      <c r="F28" s="258"/>
      <c r="G28" s="258"/>
      <c r="H28" s="258"/>
      <c r="I28" s="258"/>
      <c r="J28" s="313">
        <v>2143626</v>
      </c>
      <c r="K28" s="252">
        <f t="shared" si="11"/>
        <v>231327</v>
      </c>
      <c r="L28" s="258"/>
      <c r="M28" s="258"/>
      <c r="N28" s="258"/>
      <c r="O28" s="258"/>
      <c r="P28" s="258"/>
      <c r="Q28" s="258"/>
      <c r="R28" s="313">
        <v>231327</v>
      </c>
      <c r="S28" s="268"/>
      <c r="T28" s="268"/>
      <c r="U28" s="268"/>
      <c r="V28" s="268"/>
      <c r="W28" s="268"/>
      <c r="X28" s="268"/>
      <c r="Y28" s="268"/>
      <c r="Z28" s="268"/>
      <c r="AA28" s="268"/>
      <c r="AB28" s="268"/>
      <c r="AC28" s="268"/>
      <c r="AD28" s="268"/>
      <c r="AE28" s="268"/>
      <c r="AF28" s="268"/>
      <c r="AG28" s="268"/>
      <c r="AH28" s="268"/>
      <c r="AI28" s="268"/>
      <c r="AJ28" s="268"/>
      <c r="AK28" s="268"/>
      <c r="AL28" s="268"/>
      <c r="AM28" s="268"/>
      <c r="AN28" s="268"/>
      <c r="AO28" s="268"/>
      <c r="AP28" s="268"/>
      <c r="AQ28" s="268"/>
      <c r="AR28" s="268"/>
      <c r="AS28" s="268"/>
      <c r="AT28" s="268"/>
      <c r="AU28" s="268"/>
      <c r="AV28" s="268"/>
      <c r="AW28" s="268"/>
      <c r="AX28" s="268"/>
      <c r="AY28" s="268"/>
      <c r="AZ28" s="268"/>
      <c r="BA28" s="268"/>
      <c r="BB28" s="268"/>
      <c r="BC28" s="268"/>
      <c r="BD28" s="268"/>
      <c r="BE28" s="268"/>
      <c r="BF28" s="268"/>
      <c r="BG28" s="268"/>
      <c r="BH28" s="268"/>
      <c r="BI28" s="268"/>
      <c r="BJ28" s="268"/>
      <c r="BK28" s="268"/>
      <c r="BL28" s="268"/>
      <c r="BM28" s="268"/>
      <c r="BN28" s="268"/>
      <c r="BO28" s="268"/>
      <c r="BP28" s="268"/>
      <c r="BQ28" s="268"/>
      <c r="BR28" s="268"/>
      <c r="BS28" s="268"/>
      <c r="BT28" s="268"/>
      <c r="BU28" s="268"/>
      <c r="BV28" s="268"/>
      <c r="BW28" s="268"/>
      <c r="BX28" s="268"/>
      <c r="BY28" s="268"/>
      <c r="BZ28" s="268"/>
      <c r="CA28" s="268"/>
      <c r="CB28" s="268"/>
      <c r="CC28" s="268"/>
      <c r="CD28" s="268"/>
      <c r="CE28" s="268"/>
      <c r="CF28" s="268"/>
      <c r="CG28" s="268"/>
      <c r="CH28" s="268"/>
      <c r="CI28" s="268"/>
      <c r="CJ28" s="268"/>
      <c r="CK28" s="268"/>
      <c r="CL28" s="268"/>
      <c r="CM28" s="268"/>
      <c r="CN28" s="268"/>
      <c r="CO28" s="268"/>
      <c r="CP28" s="268"/>
      <c r="CQ28" s="268"/>
      <c r="CR28" s="268"/>
      <c r="CS28" s="268"/>
      <c r="CT28" s="268"/>
      <c r="CU28" s="268"/>
      <c r="CV28" s="268"/>
      <c r="CW28" s="268"/>
      <c r="CX28" s="268"/>
      <c r="CY28" s="268"/>
      <c r="CZ28" s="268"/>
      <c r="DA28" s="268"/>
      <c r="DB28" s="268"/>
      <c r="DC28" s="268"/>
      <c r="DD28" s="268"/>
      <c r="DE28" s="268"/>
      <c r="DF28" s="268"/>
      <c r="DG28" s="268"/>
      <c r="DH28" s="268"/>
      <c r="DI28" s="268"/>
      <c r="DJ28" s="268"/>
      <c r="DK28" s="268"/>
      <c r="DL28" s="268"/>
      <c r="DM28" s="268"/>
      <c r="DN28" s="268"/>
      <c r="DO28" s="268"/>
      <c r="DP28" s="268"/>
      <c r="DQ28" s="268"/>
      <c r="DR28" s="268"/>
      <c r="DS28" s="268"/>
      <c r="DT28" s="268"/>
      <c r="DU28" s="268"/>
      <c r="DV28" s="268"/>
      <c r="DW28" s="268"/>
      <c r="DX28" s="268"/>
      <c r="DY28" s="268"/>
      <c r="DZ28" s="268"/>
      <c r="EA28" s="268"/>
      <c r="EB28" s="268"/>
      <c r="EC28" s="268"/>
      <c r="ED28" s="268"/>
      <c r="EE28" s="268"/>
      <c r="EF28" s="268"/>
      <c r="EG28" s="268"/>
      <c r="EH28" s="268"/>
      <c r="EI28" s="268"/>
      <c r="EJ28" s="268"/>
      <c r="EK28" s="268"/>
      <c r="EL28" s="268"/>
      <c r="EM28" s="268"/>
      <c r="EN28" s="268"/>
      <c r="EO28" s="268"/>
      <c r="EP28" s="268"/>
      <c r="EQ28" s="268"/>
      <c r="ER28" s="268"/>
      <c r="ES28" s="268"/>
      <c r="ET28" s="268"/>
      <c r="EU28" s="268"/>
      <c r="EV28" s="268"/>
      <c r="EW28" s="268"/>
      <c r="EX28" s="268"/>
      <c r="EY28" s="268"/>
      <c r="EZ28" s="268"/>
      <c r="FA28" s="268"/>
      <c r="FB28" s="268"/>
      <c r="FC28" s="268"/>
      <c r="FD28" s="268"/>
      <c r="FE28" s="268"/>
      <c r="FF28" s="268"/>
    </row>
    <row r="29" spans="1:162">
      <c r="A29" s="259">
        <v>606</v>
      </c>
      <c r="B29" s="266" t="s">
        <v>465</v>
      </c>
      <c r="C29" s="252">
        <f t="shared" si="10"/>
        <v>19128</v>
      </c>
      <c r="D29" s="253">
        <v>19128</v>
      </c>
      <c r="E29" s="253"/>
      <c r="F29" s="253"/>
      <c r="G29" s="253"/>
      <c r="H29" s="253"/>
      <c r="I29" s="253"/>
      <c r="J29" s="312"/>
      <c r="K29" s="252">
        <f t="shared" si="11"/>
        <v>0</v>
      </c>
      <c r="L29" s="253"/>
      <c r="M29" s="253"/>
      <c r="N29" s="253"/>
      <c r="O29" s="253"/>
      <c r="P29" s="253"/>
      <c r="Q29" s="253"/>
      <c r="R29" s="312"/>
    </row>
    <row r="30" spans="1:162">
      <c r="A30" s="259">
        <v>606</v>
      </c>
      <c r="B30" s="266" t="s">
        <v>466</v>
      </c>
      <c r="C30" s="252">
        <f t="shared" si="10"/>
        <v>14657</v>
      </c>
      <c r="D30" s="260">
        <v>14657</v>
      </c>
      <c r="E30" s="253"/>
      <c r="F30" s="261"/>
      <c r="G30" s="253"/>
      <c r="H30" s="253"/>
      <c r="I30" s="253"/>
      <c r="J30" s="312"/>
      <c r="K30" s="252">
        <f t="shared" si="11"/>
        <v>0</v>
      </c>
      <c r="L30" s="260"/>
      <c r="M30" s="253"/>
      <c r="N30" s="261"/>
      <c r="O30" s="253"/>
      <c r="P30" s="253"/>
      <c r="Q30" s="253"/>
      <c r="R30" s="312"/>
    </row>
    <row r="31" spans="1:162">
      <c r="A31" s="255">
        <v>606</v>
      </c>
      <c r="B31" s="256" t="s">
        <v>467</v>
      </c>
      <c r="C31" s="252">
        <f t="shared" si="10"/>
        <v>47426</v>
      </c>
      <c r="D31" s="260">
        <v>47426</v>
      </c>
      <c r="E31" s="253"/>
      <c r="F31" s="261"/>
      <c r="G31" s="253"/>
      <c r="H31" s="253"/>
      <c r="I31" s="253"/>
      <c r="J31" s="312"/>
      <c r="K31" s="252">
        <f t="shared" si="11"/>
        <v>0</v>
      </c>
      <c r="L31" s="260"/>
      <c r="M31" s="253"/>
      <c r="N31" s="261"/>
      <c r="O31" s="253"/>
      <c r="P31" s="253"/>
      <c r="Q31" s="253"/>
      <c r="R31" s="312"/>
    </row>
    <row r="32" spans="1:162">
      <c r="A32" s="255">
        <v>606</v>
      </c>
      <c r="B32" s="262" t="s">
        <v>468</v>
      </c>
      <c r="C32" s="252">
        <f t="shared" si="10"/>
        <v>27132</v>
      </c>
      <c r="D32" s="260">
        <v>27132</v>
      </c>
      <c r="E32" s="253"/>
      <c r="F32" s="261"/>
      <c r="G32" s="253"/>
      <c r="H32" s="253"/>
      <c r="I32" s="253"/>
      <c r="J32" s="312"/>
      <c r="K32" s="252">
        <f t="shared" si="11"/>
        <v>0</v>
      </c>
      <c r="L32" s="260"/>
      <c r="M32" s="253"/>
      <c r="N32" s="261"/>
      <c r="O32" s="253"/>
      <c r="P32" s="253"/>
      <c r="Q32" s="253"/>
      <c r="R32" s="312"/>
    </row>
    <row r="33" spans="1:18" s="712" customFormat="1" ht="55.2">
      <c r="A33" s="650">
        <v>606</v>
      </c>
      <c r="B33" s="632" t="s">
        <v>469</v>
      </c>
      <c r="C33" s="267">
        <f t="shared" si="10"/>
        <v>23069</v>
      </c>
      <c r="D33" s="710"/>
      <c r="E33" s="272">
        <v>23069</v>
      </c>
      <c r="F33" s="711" t="s">
        <v>215</v>
      </c>
      <c r="G33" s="272"/>
      <c r="H33" s="272"/>
      <c r="I33" s="272"/>
      <c r="J33" s="313"/>
      <c r="K33" s="267">
        <f t="shared" si="11"/>
        <v>0</v>
      </c>
      <c r="L33" s="710"/>
      <c r="M33" s="272"/>
      <c r="N33" s="711"/>
      <c r="O33" s="272"/>
      <c r="P33" s="272"/>
      <c r="Q33" s="272"/>
      <c r="R33" s="313"/>
    </row>
    <row r="34" spans="1:18" ht="27.6">
      <c r="A34" s="255">
        <v>606</v>
      </c>
      <c r="B34" s="256" t="s">
        <v>470</v>
      </c>
      <c r="C34" s="252">
        <f t="shared" si="10"/>
        <v>18960</v>
      </c>
      <c r="D34" s="260">
        <v>18960</v>
      </c>
      <c r="E34" s="253"/>
      <c r="F34" s="261"/>
      <c r="G34" s="253"/>
      <c r="H34" s="253"/>
      <c r="I34" s="253"/>
      <c r="J34" s="312"/>
      <c r="K34" s="252">
        <f t="shared" si="11"/>
        <v>0</v>
      </c>
      <c r="L34" s="260"/>
      <c r="M34" s="253"/>
      <c r="N34" s="261"/>
      <c r="O34" s="253"/>
      <c r="P34" s="253"/>
      <c r="Q34" s="253"/>
      <c r="R34" s="312"/>
    </row>
    <row r="35" spans="1:18" ht="27.6">
      <c r="A35" s="255">
        <v>606</v>
      </c>
      <c r="B35" s="256" t="s">
        <v>471</v>
      </c>
      <c r="C35" s="252">
        <f t="shared" si="10"/>
        <v>29287</v>
      </c>
      <c r="D35" s="253">
        <v>29287</v>
      </c>
      <c r="E35" s="246"/>
      <c r="F35" s="253"/>
      <c r="G35" s="253"/>
      <c r="H35" s="253"/>
      <c r="I35" s="253"/>
      <c r="J35" s="314"/>
      <c r="K35" s="252">
        <f t="shared" si="11"/>
        <v>0</v>
      </c>
      <c r="L35" s="253"/>
      <c r="M35" s="246"/>
      <c r="N35" s="253"/>
      <c r="O35" s="253"/>
      <c r="P35" s="253"/>
      <c r="Q35" s="253"/>
      <c r="R35" s="314"/>
    </row>
    <row r="36" spans="1:18" ht="27.6">
      <c r="A36" s="255">
        <v>606</v>
      </c>
      <c r="B36" s="262" t="s">
        <v>472</v>
      </c>
      <c r="C36" s="252">
        <f t="shared" si="10"/>
        <v>22048</v>
      </c>
      <c r="D36" s="253">
        <v>22048</v>
      </c>
      <c r="E36" s="253"/>
      <c r="F36" s="253"/>
      <c r="G36" s="253"/>
      <c r="H36" s="253"/>
      <c r="I36" s="253"/>
      <c r="J36" s="314"/>
      <c r="K36" s="252">
        <f t="shared" si="11"/>
        <v>0</v>
      </c>
      <c r="L36" s="253"/>
      <c r="M36" s="253"/>
      <c r="N36" s="253"/>
      <c r="O36" s="253"/>
      <c r="P36" s="253"/>
      <c r="Q36" s="253"/>
      <c r="R36" s="314"/>
    </row>
    <row r="37" spans="1:18">
      <c r="A37" s="255">
        <v>606</v>
      </c>
      <c r="B37" s="345" t="s">
        <v>473</v>
      </c>
      <c r="C37" s="252">
        <f t="shared" si="10"/>
        <v>21410</v>
      </c>
      <c r="D37" s="253">
        <v>21410</v>
      </c>
      <c r="E37" s="253"/>
      <c r="F37" s="253"/>
      <c r="G37" s="253"/>
      <c r="H37" s="253"/>
      <c r="I37" s="253"/>
      <c r="J37" s="314"/>
      <c r="K37" s="252">
        <f t="shared" si="11"/>
        <v>0</v>
      </c>
      <c r="L37" s="253"/>
      <c r="M37" s="253"/>
      <c r="N37" s="253"/>
      <c r="O37" s="253"/>
      <c r="P37" s="253"/>
      <c r="Q37" s="253"/>
      <c r="R37" s="314"/>
    </row>
    <row r="38" spans="1:18">
      <c r="A38" s="255">
        <v>606</v>
      </c>
      <c r="B38" s="256" t="s">
        <v>474</v>
      </c>
      <c r="C38" s="252">
        <f t="shared" si="10"/>
        <v>13120</v>
      </c>
      <c r="D38" s="253">
        <v>13120</v>
      </c>
      <c r="E38" s="253"/>
      <c r="F38" s="253"/>
      <c r="G38" s="253"/>
      <c r="H38" s="253"/>
      <c r="I38" s="253"/>
      <c r="J38" s="314"/>
      <c r="K38" s="252">
        <f t="shared" si="11"/>
        <v>0</v>
      </c>
      <c r="L38" s="253"/>
      <c r="M38" s="253"/>
      <c r="N38" s="253"/>
      <c r="O38" s="253"/>
      <c r="P38" s="253"/>
      <c r="Q38" s="253"/>
      <c r="R38" s="314"/>
    </row>
    <row r="39" spans="1:18" s="268" customFormat="1" ht="27.6">
      <c r="A39" s="317">
        <v>606</v>
      </c>
      <c r="B39" s="345" t="s">
        <v>475</v>
      </c>
      <c r="C39" s="252">
        <f t="shared" si="10"/>
        <v>13317</v>
      </c>
      <c r="D39" s="258">
        <v>11312</v>
      </c>
      <c r="E39" s="258">
        <v>931</v>
      </c>
      <c r="F39" s="258" t="s">
        <v>215</v>
      </c>
      <c r="G39" s="258">
        <v>1074</v>
      </c>
      <c r="H39" s="258" t="s">
        <v>215</v>
      </c>
      <c r="I39" s="258"/>
      <c r="J39" s="709"/>
      <c r="K39" s="252">
        <f t="shared" si="11"/>
        <v>0</v>
      </c>
      <c r="L39" s="258"/>
      <c r="M39" s="258"/>
      <c r="N39" s="258"/>
      <c r="O39" s="258"/>
      <c r="P39" s="258"/>
      <c r="Q39" s="258"/>
      <c r="R39" s="709"/>
    </row>
    <row r="40" spans="1:18">
      <c r="A40" s="255">
        <v>606</v>
      </c>
      <c r="B40" s="256" t="s">
        <v>476</v>
      </c>
      <c r="C40" s="252">
        <f t="shared" si="10"/>
        <v>6811</v>
      </c>
      <c r="D40" s="253"/>
      <c r="E40" s="253"/>
      <c r="F40" s="253"/>
      <c r="G40" s="253">
        <v>6811</v>
      </c>
      <c r="H40" s="253" t="s">
        <v>215</v>
      </c>
      <c r="I40" s="253"/>
      <c r="J40" s="314"/>
      <c r="K40" s="252">
        <f t="shared" si="11"/>
        <v>0</v>
      </c>
      <c r="L40" s="253"/>
      <c r="M40" s="253"/>
      <c r="N40" s="253"/>
      <c r="O40" s="253"/>
      <c r="P40" s="253"/>
      <c r="Q40" s="253"/>
      <c r="R40" s="314"/>
    </row>
    <row r="41" spans="1:18" ht="27.6">
      <c r="A41" s="255">
        <v>606</v>
      </c>
      <c r="B41" s="256" t="s">
        <v>477</v>
      </c>
      <c r="C41" s="252">
        <f t="shared" si="10"/>
        <v>11770</v>
      </c>
      <c r="D41" s="253">
        <v>11770</v>
      </c>
      <c r="E41" s="253"/>
      <c r="F41" s="253"/>
      <c r="G41" s="253"/>
      <c r="H41" s="253"/>
      <c r="I41" s="253"/>
      <c r="J41" s="314"/>
      <c r="K41" s="252">
        <f t="shared" si="11"/>
        <v>0</v>
      </c>
      <c r="L41" s="253"/>
      <c r="M41" s="253"/>
      <c r="N41" s="253"/>
      <c r="O41" s="253"/>
      <c r="P41" s="253"/>
      <c r="Q41" s="253"/>
      <c r="R41" s="314"/>
    </row>
    <row r="42" spans="1:18">
      <c r="A42" s="255">
        <v>606</v>
      </c>
      <c r="B42" s="256" t="s">
        <v>478</v>
      </c>
      <c r="C42" s="252">
        <f t="shared" si="10"/>
        <v>2217</v>
      </c>
      <c r="D42" s="253"/>
      <c r="E42" s="253"/>
      <c r="F42" s="253"/>
      <c r="G42" s="266">
        <v>2217</v>
      </c>
      <c r="H42" s="266" t="s">
        <v>453</v>
      </c>
      <c r="I42" s="253"/>
      <c r="J42" s="314"/>
      <c r="K42" s="252">
        <f t="shared" si="11"/>
        <v>0</v>
      </c>
      <c r="L42" s="253"/>
      <c r="M42" s="253"/>
      <c r="N42" s="253"/>
      <c r="O42" s="266"/>
      <c r="P42" s="266"/>
      <c r="Q42" s="253"/>
      <c r="R42" s="314"/>
    </row>
    <row r="43" spans="1:18" ht="27.6">
      <c r="A43" s="255">
        <v>606</v>
      </c>
      <c r="B43" s="632" t="s">
        <v>479</v>
      </c>
      <c r="C43" s="252">
        <f t="shared" si="10"/>
        <v>8802</v>
      </c>
      <c r="D43" s="253">
        <v>8802</v>
      </c>
      <c r="E43" s="253"/>
      <c r="F43" s="253"/>
      <c r="G43" s="253"/>
      <c r="H43" s="253"/>
      <c r="I43" s="253"/>
      <c r="J43" s="314"/>
      <c r="K43" s="252">
        <f t="shared" si="11"/>
        <v>0</v>
      </c>
      <c r="L43" s="253"/>
      <c r="M43" s="253"/>
      <c r="N43" s="253"/>
      <c r="O43" s="253"/>
      <c r="P43" s="253"/>
      <c r="Q43" s="253"/>
      <c r="R43" s="314"/>
    </row>
    <row r="44" spans="1:18" ht="27.6">
      <c r="A44" s="255">
        <v>606</v>
      </c>
      <c r="B44" s="256" t="s">
        <v>480</v>
      </c>
      <c r="C44" s="252">
        <f t="shared" si="10"/>
        <v>51593</v>
      </c>
      <c r="D44" s="260">
        <v>51593</v>
      </c>
      <c r="E44" s="253"/>
      <c r="F44" s="261"/>
      <c r="G44" s="253"/>
      <c r="H44" s="253"/>
      <c r="I44" s="253"/>
      <c r="J44" s="314"/>
      <c r="K44" s="252">
        <f t="shared" si="11"/>
        <v>0</v>
      </c>
      <c r="L44" s="260"/>
      <c r="M44" s="253"/>
      <c r="N44" s="261"/>
      <c r="O44" s="253"/>
      <c r="P44" s="253"/>
      <c r="Q44" s="253"/>
      <c r="R44" s="314"/>
    </row>
    <row r="45" spans="1:18" ht="27.6">
      <c r="A45" s="255">
        <v>606</v>
      </c>
      <c r="B45" s="345" t="s">
        <v>481</v>
      </c>
      <c r="C45" s="252">
        <f t="shared" si="10"/>
        <v>9164</v>
      </c>
      <c r="D45" s="263"/>
      <c r="E45" s="253"/>
      <c r="F45" s="261"/>
      <c r="G45" s="253">
        <v>9164</v>
      </c>
      <c r="H45" s="253" t="s">
        <v>453</v>
      </c>
      <c r="I45" s="253"/>
      <c r="J45" s="314"/>
      <c r="K45" s="252">
        <f t="shared" si="11"/>
        <v>0</v>
      </c>
      <c r="L45" s="263"/>
      <c r="M45" s="253"/>
      <c r="N45" s="261"/>
      <c r="O45" s="253"/>
      <c r="P45" s="253"/>
      <c r="Q45" s="253"/>
      <c r="R45" s="314"/>
    </row>
    <row r="46" spans="1:18">
      <c r="A46" s="255">
        <v>606</v>
      </c>
      <c r="B46" s="256" t="s">
        <v>482</v>
      </c>
      <c r="C46" s="252">
        <f t="shared" si="10"/>
        <v>30195</v>
      </c>
      <c r="D46" s="263">
        <v>30195</v>
      </c>
      <c r="E46" s="253"/>
      <c r="F46" s="261"/>
      <c r="G46" s="253"/>
      <c r="H46" s="253"/>
      <c r="I46" s="253"/>
      <c r="J46" s="314"/>
      <c r="K46" s="252">
        <f t="shared" si="11"/>
        <v>0</v>
      </c>
      <c r="L46" s="263"/>
      <c r="M46" s="253"/>
      <c r="N46" s="261"/>
      <c r="O46" s="253"/>
      <c r="P46" s="253"/>
      <c r="Q46" s="253"/>
      <c r="R46" s="314"/>
    </row>
    <row r="47" spans="1:18" ht="27.6">
      <c r="A47" s="255">
        <v>606</v>
      </c>
      <c r="B47" s="256" t="s">
        <v>483</v>
      </c>
      <c r="C47" s="252">
        <f t="shared" si="10"/>
        <v>13574</v>
      </c>
      <c r="D47" s="263">
        <v>13574</v>
      </c>
      <c r="E47" s="253"/>
      <c r="F47" s="261"/>
      <c r="G47" s="253"/>
      <c r="H47" s="253"/>
      <c r="I47" s="253"/>
      <c r="J47" s="314"/>
      <c r="K47" s="252">
        <f t="shared" si="11"/>
        <v>0</v>
      </c>
      <c r="L47" s="263"/>
      <c r="M47" s="253"/>
      <c r="N47" s="261"/>
      <c r="O47" s="253"/>
      <c r="P47" s="253"/>
      <c r="Q47" s="253"/>
      <c r="R47" s="314"/>
    </row>
    <row r="48" spans="1:18" ht="27.6">
      <c r="A48" s="255">
        <v>606</v>
      </c>
      <c r="B48" s="256" t="s">
        <v>484</v>
      </c>
      <c r="C48" s="252">
        <f t="shared" si="10"/>
        <v>21028</v>
      </c>
      <c r="D48" s="263">
        <v>21028</v>
      </c>
      <c r="E48" s="253"/>
      <c r="F48" s="261"/>
      <c r="G48" s="253"/>
      <c r="H48" s="253"/>
      <c r="I48" s="253"/>
      <c r="J48" s="314"/>
      <c r="K48" s="252">
        <f t="shared" si="11"/>
        <v>0</v>
      </c>
      <c r="L48" s="263"/>
      <c r="M48" s="253"/>
      <c r="N48" s="261"/>
      <c r="O48" s="253"/>
      <c r="P48" s="253"/>
      <c r="Q48" s="253"/>
      <c r="R48" s="314"/>
    </row>
    <row r="49" spans="1:18" s="268" customFormat="1" ht="27.6">
      <c r="A49" s="317">
        <v>606</v>
      </c>
      <c r="B49" s="345" t="s">
        <v>485</v>
      </c>
      <c r="C49" s="252">
        <f t="shared" si="10"/>
        <v>31504</v>
      </c>
      <c r="D49" s="707">
        <v>1504</v>
      </c>
      <c r="E49" s="258">
        <v>30000</v>
      </c>
      <c r="F49" s="708" t="s">
        <v>215</v>
      </c>
      <c r="G49" s="258"/>
      <c r="H49" s="258"/>
      <c r="I49" s="258"/>
      <c r="J49" s="709"/>
      <c r="K49" s="252">
        <f t="shared" si="11"/>
        <v>0</v>
      </c>
      <c r="L49" s="707"/>
      <c r="M49" s="258"/>
      <c r="N49" s="708"/>
      <c r="O49" s="258"/>
      <c r="P49" s="258"/>
      <c r="Q49" s="258"/>
      <c r="R49" s="709"/>
    </row>
    <row r="50" spans="1:18" ht="27.6">
      <c r="A50" s="255">
        <v>606</v>
      </c>
      <c r="B50" s="262" t="s">
        <v>486</v>
      </c>
      <c r="C50" s="252">
        <f t="shared" si="10"/>
        <v>49996</v>
      </c>
      <c r="D50" s="263">
        <v>49996</v>
      </c>
      <c r="E50" s="253"/>
      <c r="F50" s="261"/>
      <c r="G50" s="253"/>
      <c r="H50" s="253"/>
      <c r="I50" s="253"/>
      <c r="J50" s="314"/>
      <c r="K50" s="252">
        <f t="shared" si="11"/>
        <v>0</v>
      </c>
      <c r="L50" s="263"/>
      <c r="M50" s="253"/>
      <c r="N50" s="261"/>
      <c r="O50" s="253"/>
      <c r="P50" s="253"/>
      <c r="Q50" s="253"/>
      <c r="R50" s="314"/>
    </row>
    <row r="51" spans="1:18" ht="27.6">
      <c r="A51" s="255">
        <v>606</v>
      </c>
      <c r="B51" s="262" t="s">
        <v>487</v>
      </c>
      <c r="C51" s="252">
        <f t="shared" si="10"/>
        <v>14823</v>
      </c>
      <c r="D51" s="263">
        <v>14823</v>
      </c>
      <c r="E51" s="253"/>
      <c r="F51" s="261"/>
      <c r="G51" s="253"/>
      <c r="H51" s="253"/>
      <c r="I51" s="253"/>
      <c r="J51" s="314"/>
      <c r="K51" s="252">
        <f t="shared" si="11"/>
        <v>0</v>
      </c>
      <c r="L51" s="263"/>
      <c r="M51" s="253"/>
      <c r="N51" s="261"/>
      <c r="O51" s="253"/>
      <c r="P51" s="253"/>
      <c r="Q51" s="253"/>
      <c r="R51" s="314"/>
    </row>
    <row r="52" spans="1:18" ht="27.6">
      <c r="A52" s="255">
        <v>606</v>
      </c>
      <c r="B52" s="262" t="s">
        <v>488</v>
      </c>
      <c r="C52" s="252">
        <f t="shared" si="10"/>
        <v>39357</v>
      </c>
      <c r="D52" s="263">
        <v>39357</v>
      </c>
      <c r="E52" s="253"/>
      <c r="F52" s="261"/>
      <c r="G52" s="253"/>
      <c r="H52" s="253"/>
      <c r="I52" s="253"/>
      <c r="J52" s="314"/>
      <c r="K52" s="252">
        <f t="shared" si="11"/>
        <v>0</v>
      </c>
      <c r="L52" s="263"/>
      <c r="M52" s="253"/>
      <c r="N52" s="261"/>
      <c r="O52" s="253"/>
      <c r="P52" s="253"/>
      <c r="Q52" s="253"/>
      <c r="R52" s="314"/>
    </row>
    <row r="53" spans="1:18" ht="27.6">
      <c r="A53" s="255">
        <v>606</v>
      </c>
      <c r="B53" s="256" t="s">
        <v>489</v>
      </c>
      <c r="C53" s="252">
        <f t="shared" si="10"/>
        <v>16489</v>
      </c>
      <c r="D53" s="263">
        <v>16489</v>
      </c>
      <c r="E53" s="253"/>
      <c r="F53" s="261"/>
      <c r="G53" s="253"/>
      <c r="H53" s="253"/>
      <c r="I53" s="253"/>
      <c r="J53" s="314"/>
      <c r="K53" s="252">
        <f t="shared" si="11"/>
        <v>0</v>
      </c>
      <c r="L53" s="263"/>
      <c r="M53" s="253"/>
      <c r="N53" s="261"/>
      <c r="O53" s="253"/>
      <c r="P53" s="253"/>
      <c r="Q53" s="253"/>
      <c r="R53" s="314"/>
    </row>
    <row r="54" spans="1:18">
      <c r="A54" s="255">
        <v>606</v>
      </c>
      <c r="B54" s="256" t="s">
        <v>490</v>
      </c>
      <c r="C54" s="252">
        <f t="shared" si="10"/>
        <v>15805</v>
      </c>
      <c r="D54" s="263">
        <v>15805</v>
      </c>
      <c r="E54" s="253"/>
      <c r="F54" s="261"/>
      <c r="G54" s="253"/>
      <c r="H54" s="253"/>
      <c r="I54" s="253"/>
      <c r="J54" s="314"/>
      <c r="K54" s="252">
        <f t="shared" si="11"/>
        <v>0</v>
      </c>
      <c r="L54" s="263"/>
      <c r="M54" s="253"/>
      <c r="N54" s="261"/>
      <c r="O54" s="253"/>
      <c r="P54" s="253"/>
      <c r="Q54" s="253"/>
      <c r="R54" s="314"/>
    </row>
    <row r="55" spans="1:18">
      <c r="A55" s="255">
        <v>606</v>
      </c>
      <c r="B55" s="266" t="s">
        <v>491</v>
      </c>
      <c r="C55" s="252">
        <f t="shared" si="10"/>
        <v>9527</v>
      </c>
      <c r="D55" s="264">
        <v>9527</v>
      </c>
      <c r="E55" s="253"/>
      <c r="F55" s="261"/>
      <c r="G55" s="253"/>
      <c r="H55" s="253"/>
      <c r="I55" s="253"/>
      <c r="J55" s="314"/>
      <c r="K55" s="252">
        <f t="shared" si="11"/>
        <v>0</v>
      </c>
      <c r="L55" s="264"/>
      <c r="M55" s="253"/>
      <c r="N55" s="261"/>
      <c r="O55" s="253"/>
      <c r="P55" s="253"/>
      <c r="Q55" s="253"/>
      <c r="R55" s="314"/>
    </row>
    <row r="56" spans="1:18" ht="27.6">
      <c r="A56" s="255">
        <v>606</v>
      </c>
      <c r="B56" s="262" t="s">
        <v>492</v>
      </c>
      <c r="C56" s="252">
        <f t="shared" si="10"/>
        <v>16505</v>
      </c>
      <c r="D56" s="264">
        <v>16505</v>
      </c>
      <c r="E56" s="265"/>
      <c r="F56" s="261"/>
      <c r="G56" s="253"/>
      <c r="H56" s="253"/>
      <c r="I56" s="253"/>
      <c r="J56" s="314"/>
      <c r="K56" s="252">
        <f t="shared" si="11"/>
        <v>0</v>
      </c>
      <c r="L56" s="264"/>
      <c r="M56" s="265"/>
      <c r="N56" s="261"/>
      <c r="O56" s="253"/>
      <c r="P56" s="253"/>
      <c r="Q56" s="253"/>
      <c r="R56" s="314"/>
    </row>
    <row r="57" spans="1:18">
      <c r="A57" s="255">
        <v>606</v>
      </c>
      <c r="B57" s="262" t="s">
        <v>493</v>
      </c>
      <c r="C57" s="252">
        <f t="shared" si="10"/>
        <v>20262</v>
      </c>
      <c r="D57" s="264">
        <v>20262</v>
      </c>
      <c r="E57" s="265"/>
      <c r="F57" s="261"/>
      <c r="G57" s="253"/>
      <c r="H57" s="253"/>
      <c r="I57" s="253"/>
      <c r="J57" s="314"/>
      <c r="K57" s="252">
        <f t="shared" si="11"/>
        <v>0</v>
      </c>
      <c r="L57" s="264"/>
      <c r="M57" s="265"/>
      <c r="N57" s="261"/>
      <c r="O57" s="253"/>
      <c r="P57" s="253"/>
      <c r="Q57" s="253"/>
      <c r="R57" s="314"/>
    </row>
    <row r="58" spans="1:18" ht="27.6">
      <c r="A58" s="255">
        <v>606</v>
      </c>
      <c r="B58" s="256" t="s">
        <v>494</v>
      </c>
      <c r="C58" s="252">
        <f t="shared" si="10"/>
        <v>28219</v>
      </c>
      <c r="D58" s="264">
        <v>28219</v>
      </c>
      <c r="E58" s="265"/>
      <c r="F58" s="261"/>
      <c r="G58" s="253"/>
      <c r="H58" s="253"/>
      <c r="I58" s="253"/>
      <c r="J58" s="314"/>
      <c r="K58" s="252">
        <f t="shared" si="11"/>
        <v>25268</v>
      </c>
      <c r="L58" s="264">
        <v>25268</v>
      </c>
      <c r="M58" s="265"/>
      <c r="N58" s="261"/>
      <c r="O58" s="253"/>
      <c r="P58" s="253"/>
      <c r="Q58" s="253"/>
      <c r="R58" s="314"/>
    </row>
    <row r="59" spans="1:18" ht="27.6">
      <c r="A59" s="255">
        <v>606</v>
      </c>
      <c r="B59" s="256" t="s">
        <v>495</v>
      </c>
      <c r="C59" s="252">
        <f t="shared" si="10"/>
        <v>35969</v>
      </c>
      <c r="D59" s="264">
        <v>35969</v>
      </c>
      <c r="E59" s="265"/>
      <c r="F59" s="261"/>
      <c r="G59" s="253"/>
      <c r="H59" s="253"/>
      <c r="I59" s="253"/>
      <c r="J59" s="314"/>
      <c r="K59" s="252">
        <f t="shared" si="11"/>
        <v>33913</v>
      </c>
      <c r="L59" s="264">
        <v>33913</v>
      </c>
      <c r="M59" s="265"/>
      <c r="N59" s="261"/>
      <c r="O59" s="253"/>
      <c r="P59" s="253"/>
      <c r="Q59" s="253"/>
      <c r="R59" s="314"/>
    </row>
    <row r="60" spans="1:18" ht="27.6">
      <c r="A60" s="255">
        <v>606</v>
      </c>
      <c r="B60" s="256" t="s">
        <v>496</v>
      </c>
      <c r="C60" s="252">
        <f t="shared" si="10"/>
        <v>49718</v>
      </c>
      <c r="D60" s="264">
        <v>49718</v>
      </c>
      <c r="E60" s="253"/>
      <c r="F60" s="261"/>
      <c r="G60" s="253"/>
      <c r="H60" s="253"/>
      <c r="I60" s="253"/>
      <c r="J60" s="312"/>
      <c r="K60" s="252">
        <f t="shared" si="11"/>
        <v>48166</v>
      </c>
      <c r="L60" s="264">
        <v>48166</v>
      </c>
      <c r="M60" s="253"/>
      <c r="N60" s="261"/>
      <c r="O60" s="253"/>
      <c r="P60" s="253"/>
      <c r="Q60" s="253"/>
      <c r="R60" s="312"/>
    </row>
    <row r="61" spans="1:18" ht="33.75" customHeight="1">
      <c r="A61" s="255">
        <v>606</v>
      </c>
      <c r="B61" s="256" t="s">
        <v>497</v>
      </c>
      <c r="C61" s="252">
        <f t="shared" si="10"/>
        <v>41316</v>
      </c>
      <c r="D61" s="264"/>
      <c r="E61" s="253"/>
      <c r="F61" s="261"/>
      <c r="G61" s="253">
        <v>41316</v>
      </c>
      <c r="H61" s="633" t="s">
        <v>498</v>
      </c>
      <c r="I61" s="253"/>
      <c r="J61" s="312"/>
      <c r="K61" s="252">
        <f t="shared" si="11"/>
        <v>41303</v>
      </c>
      <c r="L61" s="264"/>
      <c r="M61" s="253"/>
      <c r="N61" s="261"/>
      <c r="O61" s="253">
        <v>41303</v>
      </c>
      <c r="P61" s="633" t="s">
        <v>499</v>
      </c>
      <c r="Q61" s="253"/>
      <c r="R61" s="312"/>
    </row>
    <row r="62" spans="1:18" ht="27.6">
      <c r="A62" s="255">
        <v>606</v>
      </c>
      <c r="B62" s="257" t="s">
        <v>500</v>
      </c>
      <c r="C62" s="252">
        <f t="shared" si="10"/>
        <v>59515</v>
      </c>
      <c r="D62" s="264"/>
      <c r="E62" s="253"/>
      <c r="F62" s="261"/>
      <c r="G62" s="253">
        <v>59515</v>
      </c>
      <c r="H62" s="253" t="s">
        <v>215</v>
      </c>
      <c r="I62" s="253"/>
      <c r="J62" s="312"/>
      <c r="K62" s="252">
        <f t="shared" si="11"/>
        <v>47747</v>
      </c>
      <c r="L62" s="264"/>
      <c r="M62" s="253"/>
      <c r="N62" s="261"/>
      <c r="O62" s="253">
        <v>47747</v>
      </c>
      <c r="P62" s="253" t="s">
        <v>215</v>
      </c>
      <c r="Q62" s="253"/>
      <c r="R62" s="312"/>
    </row>
    <row r="63" spans="1:18" ht="27.6">
      <c r="A63" s="255">
        <v>606</v>
      </c>
      <c r="B63" s="257" t="s">
        <v>501</v>
      </c>
      <c r="C63" s="252">
        <f t="shared" si="10"/>
        <v>13851</v>
      </c>
      <c r="D63" s="264"/>
      <c r="E63" s="253"/>
      <c r="F63" s="261"/>
      <c r="G63" s="253">
        <v>13851</v>
      </c>
      <c r="H63" s="253" t="s">
        <v>215</v>
      </c>
      <c r="I63" s="253"/>
      <c r="J63" s="312"/>
      <c r="K63" s="252">
        <f t="shared" si="11"/>
        <v>0</v>
      </c>
      <c r="L63" s="264"/>
      <c r="M63" s="253"/>
      <c r="N63" s="261"/>
      <c r="O63" s="253"/>
      <c r="P63" s="253" t="s">
        <v>215</v>
      </c>
      <c r="Q63" s="253"/>
      <c r="R63" s="312"/>
    </row>
    <row r="64" spans="1:18" ht="27.6">
      <c r="A64" s="255">
        <v>606</v>
      </c>
      <c r="B64" s="262" t="s">
        <v>502</v>
      </c>
      <c r="C64" s="252">
        <f t="shared" si="10"/>
        <v>24023</v>
      </c>
      <c r="D64" s="634"/>
      <c r="E64" s="253"/>
      <c r="F64" s="253"/>
      <c r="G64" s="253">
        <v>24023</v>
      </c>
      <c r="H64" s="253" t="s">
        <v>215</v>
      </c>
      <c r="I64" s="253"/>
      <c r="J64" s="312"/>
      <c r="K64" s="252">
        <f t="shared" si="11"/>
        <v>24023</v>
      </c>
      <c r="L64" s="634"/>
      <c r="M64" s="253"/>
      <c r="N64" s="253"/>
      <c r="O64" s="253">
        <v>24023</v>
      </c>
      <c r="P64" s="253" t="s">
        <v>215</v>
      </c>
      <c r="Q64" s="253"/>
      <c r="R64" s="312"/>
    </row>
    <row r="65" spans="1:18" ht="27.6">
      <c r="A65" s="255">
        <v>606</v>
      </c>
      <c r="B65" s="256" t="s">
        <v>503</v>
      </c>
      <c r="C65" s="252">
        <f t="shared" si="10"/>
        <v>15838</v>
      </c>
      <c r="D65" s="634"/>
      <c r="E65" s="253"/>
      <c r="F65" s="253"/>
      <c r="G65" s="253">
        <v>15838</v>
      </c>
      <c r="H65" s="253" t="s">
        <v>215</v>
      </c>
      <c r="I65" s="253"/>
      <c r="J65" s="312"/>
      <c r="K65" s="252">
        <f t="shared" si="11"/>
        <v>0</v>
      </c>
      <c r="L65" s="634"/>
      <c r="M65" s="253"/>
      <c r="N65" s="253"/>
      <c r="O65" s="253"/>
      <c r="P65" s="253" t="s">
        <v>215</v>
      </c>
      <c r="Q65" s="253"/>
      <c r="R65" s="312"/>
    </row>
    <row r="66" spans="1:18" ht="27.6">
      <c r="A66" s="255">
        <v>606</v>
      </c>
      <c r="B66" s="256" t="s">
        <v>504</v>
      </c>
      <c r="C66" s="252">
        <f t="shared" si="10"/>
        <v>1000000</v>
      </c>
      <c r="D66" s="634"/>
      <c r="E66" s="253"/>
      <c r="F66" s="253"/>
      <c r="G66" s="253"/>
      <c r="H66" s="253"/>
      <c r="I66" s="253">
        <v>1000000</v>
      </c>
      <c r="J66" s="312"/>
      <c r="K66" s="252">
        <f t="shared" si="11"/>
        <v>0</v>
      </c>
      <c r="L66" s="634"/>
      <c r="M66" s="253"/>
      <c r="N66" s="253"/>
      <c r="O66" s="253"/>
      <c r="P66" s="253"/>
      <c r="Q66" s="253"/>
      <c r="R66" s="312"/>
    </row>
    <row r="67" spans="1:18" ht="27.6">
      <c r="A67" s="255">
        <v>619</v>
      </c>
      <c r="B67" s="256" t="s">
        <v>505</v>
      </c>
      <c r="C67" s="252">
        <f t="shared" si="10"/>
        <v>0</v>
      </c>
      <c r="D67" s="635"/>
      <c r="E67" s="258"/>
      <c r="F67" s="258"/>
      <c r="G67" s="258"/>
      <c r="H67" s="258"/>
      <c r="I67" s="258"/>
      <c r="J67" s="313"/>
      <c r="K67" s="252">
        <f t="shared" si="11"/>
        <v>0</v>
      </c>
      <c r="L67" s="635"/>
      <c r="M67" s="258"/>
      <c r="N67" s="258"/>
      <c r="O67" s="258"/>
      <c r="P67" s="258"/>
      <c r="Q67" s="258"/>
      <c r="R67" s="313"/>
    </row>
    <row r="68" spans="1:18">
      <c r="A68" s="269"/>
      <c r="B68" s="262"/>
      <c r="C68" s="252">
        <f t="shared" si="10"/>
        <v>0</v>
      </c>
      <c r="D68" s="258"/>
      <c r="E68" s="258"/>
      <c r="F68" s="258"/>
      <c r="G68" s="258"/>
      <c r="H68" s="258"/>
      <c r="I68" s="258"/>
      <c r="J68" s="313"/>
      <c r="K68" s="252">
        <f t="shared" si="11"/>
        <v>0</v>
      </c>
      <c r="L68" s="258"/>
      <c r="M68" s="258"/>
      <c r="N68" s="258"/>
      <c r="O68" s="258"/>
      <c r="P68" s="258"/>
      <c r="Q68" s="258"/>
      <c r="R68" s="313"/>
    </row>
    <row r="69" spans="1:18" ht="27.6">
      <c r="A69" s="255"/>
      <c r="B69" s="254" t="s">
        <v>225</v>
      </c>
      <c r="C69" s="252">
        <f t="shared" ref="C69:R69" si="12">SUM(C70:C81)</f>
        <v>59167</v>
      </c>
      <c r="D69" s="252">
        <f t="shared" si="12"/>
        <v>34600</v>
      </c>
      <c r="E69" s="252">
        <f t="shared" si="12"/>
        <v>14687</v>
      </c>
      <c r="F69" s="252">
        <f t="shared" si="12"/>
        <v>0</v>
      </c>
      <c r="G69" s="252">
        <f t="shared" si="12"/>
        <v>9880</v>
      </c>
      <c r="H69" s="252">
        <f t="shared" si="12"/>
        <v>0</v>
      </c>
      <c r="I69" s="252">
        <f t="shared" si="12"/>
        <v>0</v>
      </c>
      <c r="J69" s="311">
        <f t="shared" si="12"/>
        <v>0</v>
      </c>
      <c r="K69" s="252">
        <f t="shared" si="12"/>
        <v>26567</v>
      </c>
      <c r="L69" s="252">
        <f t="shared" si="12"/>
        <v>10000</v>
      </c>
      <c r="M69" s="252">
        <f t="shared" si="12"/>
        <v>6687</v>
      </c>
      <c r="N69" s="252">
        <f t="shared" si="12"/>
        <v>0</v>
      </c>
      <c r="O69" s="252">
        <f t="shared" si="12"/>
        <v>9880</v>
      </c>
      <c r="P69" s="252">
        <f t="shared" si="12"/>
        <v>0</v>
      </c>
      <c r="Q69" s="252">
        <f t="shared" si="12"/>
        <v>0</v>
      </c>
      <c r="R69" s="311">
        <f t="shared" si="12"/>
        <v>0</v>
      </c>
    </row>
    <row r="70" spans="1:18" ht="27.6">
      <c r="A70" s="255">
        <v>739</v>
      </c>
      <c r="B70" s="256" t="s">
        <v>506</v>
      </c>
      <c r="C70" s="252">
        <f t="shared" ref="C70:C76" si="13">SUM(D70+E70+G70+I70+J70)</f>
        <v>3000</v>
      </c>
      <c r="D70" s="253"/>
      <c r="E70" s="253">
        <v>3000</v>
      </c>
      <c r="F70" s="253" t="s">
        <v>214</v>
      </c>
      <c r="G70" s="253"/>
      <c r="H70" s="253"/>
      <c r="I70" s="253"/>
      <c r="J70" s="312"/>
      <c r="K70" s="252">
        <f t="shared" ref="K70:K76" si="14">SUM(L70+M70+O70+Q70+R70)</f>
        <v>0</v>
      </c>
      <c r="L70" s="253"/>
      <c r="M70" s="253"/>
      <c r="N70" s="253" t="s">
        <v>214</v>
      </c>
      <c r="O70" s="253"/>
      <c r="P70" s="253"/>
      <c r="Q70" s="253"/>
      <c r="R70" s="312"/>
    </row>
    <row r="71" spans="1:18" ht="27.6">
      <c r="A71" s="255">
        <v>739</v>
      </c>
      <c r="B71" s="256" t="s">
        <v>507</v>
      </c>
      <c r="C71" s="252">
        <f t="shared" si="13"/>
        <v>5000</v>
      </c>
      <c r="D71" s="253"/>
      <c r="E71" s="253">
        <v>5000</v>
      </c>
      <c r="F71" s="253" t="s">
        <v>214</v>
      </c>
      <c r="G71" s="253"/>
      <c r="H71" s="253"/>
      <c r="I71" s="253"/>
      <c r="J71" s="312"/>
      <c r="K71" s="252">
        <f t="shared" si="14"/>
        <v>0</v>
      </c>
      <c r="L71" s="253"/>
      <c r="M71" s="253"/>
      <c r="N71" s="253" t="s">
        <v>214</v>
      </c>
      <c r="O71" s="253"/>
      <c r="P71" s="253"/>
      <c r="Q71" s="253"/>
      <c r="R71" s="312"/>
    </row>
    <row r="72" spans="1:18">
      <c r="A72" s="255">
        <v>745</v>
      </c>
      <c r="B72" s="256" t="s">
        <v>508</v>
      </c>
      <c r="C72" s="252">
        <f t="shared" si="13"/>
        <v>4300</v>
      </c>
      <c r="D72" s="253">
        <v>4300</v>
      </c>
      <c r="E72" s="253"/>
      <c r="F72" s="253"/>
      <c r="G72" s="253"/>
      <c r="H72" s="253"/>
      <c r="I72" s="253"/>
      <c r="J72" s="312"/>
      <c r="K72" s="252">
        <f t="shared" si="14"/>
        <v>0</v>
      </c>
      <c r="L72" s="253"/>
      <c r="M72" s="253"/>
      <c r="N72" s="253"/>
      <c r="O72" s="253"/>
      <c r="P72" s="253"/>
      <c r="Q72" s="253"/>
      <c r="R72" s="312"/>
    </row>
    <row r="73" spans="1:18">
      <c r="A73" s="255">
        <v>745</v>
      </c>
      <c r="B73" s="256" t="s">
        <v>509</v>
      </c>
      <c r="C73" s="252">
        <f t="shared" si="13"/>
        <v>4300</v>
      </c>
      <c r="D73" s="253">
        <v>4300</v>
      </c>
      <c r="E73" s="253"/>
      <c r="F73" s="253"/>
      <c r="G73" s="253"/>
      <c r="H73" s="253"/>
      <c r="I73" s="253"/>
      <c r="J73" s="312"/>
      <c r="K73" s="252">
        <f t="shared" si="14"/>
        <v>0</v>
      </c>
      <c r="L73" s="253"/>
      <c r="M73" s="253"/>
      <c r="N73" s="253"/>
      <c r="O73" s="253"/>
      <c r="P73" s="253"/>
      <c r="Q73" s="253"/>
      <c r="R73" s="312"/>
    </row>
    <row r="74" spans="1:18" ht="27.6">
      <c r="A74" s="255">
        <v>752</v>
      </c>
      <c r="B74" s="256" t="s">
        <v>510</v>
      </c>
      <c r="C74" s="252">
        <f t="shared" si="13"/>
        <v>16687</v>
      </c>
      <c r="D74" s="253">
        <v>10000</v>
      </c>
      <c r="E74" s="253">
        <v>6687</v>
      </c>
      <c r="F74" s="253" t="s">
        <v>214</v>
      </c>
      <c r="G74" s="253"/>
      <c r="H74" s="253"/>
      <c r="I74" s="253"/>
      <c r="J74" s="320"/>
      <c r="K74" s="252">
        <f t="shared" si="14"/>
        <v>16687</v>
      </c>
      <c r="L74" s="253">
        <v>10000</v>
      </c>
      <c r="M74" s="253">
        <v>6687</v>
      </c>
      <c r="N74" s="253"/>
      <c r="O74" s="253"/>
      <c r="P74" s="253"/>
      <c r="Q74" s="253"/>
      <c r="R74" s="320"/>
    </row>
    <row r="75" spans="1:18" ht="27.6">
      <c r="A75" s="255">
        <v>738</v>
      </c>
      <c r="B75" s="298" t="s">
        <v>511</v>
      </c>
      <c r="C75" s="252">
        <f t="shared" si="13"/>
        <v>16000</v>
      </c>
      <c r="D75" s="253">
        <v>16000</v>
      </c>
      <c r="E75" s="253"/>
      <c r="F75" s="253"/>
      <c r="G75" s="253"/>
      <c r="H75" s="253"/>
      <c r="I75" s="253"/>
      <c r="J75" s="320"/>
      <c r="K75" s="252">
        <f t="shared" si="14"/>
        <v>0</v>
      </c>
      <c r="L75" s="253"/>
      <c r="M75" s="253"/>
      <c r="N75" s="253"/>
      <c r="O75" s="253"/>
      <c r="P75" s="253"/>
      <c r="Q75" s="253"/>
      <c r="R75" s="320"/>
    </row>
    <row r="76" spans="1:18" ht="55.2">
      <c r="A76" s="255">
        <v>738</v>
      </c>
      <c r="B76" s="256" t="s">
        <v>512</v>
      </c>
      <c r="C76" s="252">
        <f t="shared" si="13"/>
        <v>9880</v>
      </c>
      <c r="D76" s="253"/>
      <c r="E76" s="253"/>
      <c r="F76" s="253"/>
      <c r="G76" s="253">
        <v>9880</v>
      </c>
      <c r="H76" s="253" t="s">
        <v>215</v>
      </c>
      <c r="I76" s="253"/>
      <c r="J76" s="314"/>
      <c r="K76" s="252">
        <f t="shared" si="14"/>
        <v>9880</v>
      </c>
      <c r="L76" s="253"/>
      <c r="M76" s="253"/>
      <c r="N76" s="253"/>
      <c r="O76" s="253">
        <v>9880</v>
      </c>
      <c r="P76" s="253" t="s">
        <v>215</v>
      </c>
      <c r="Q76" s="253"/>
      <c r="R76" s="314"/>
    </row>
    <row r="77" spans="1:18">
      <c r="A77" s="255"/>
      <c r="B77" s="256"/>
      <c r="C77" s="252"/>
      <c r="D77" s="253"/>
      <c r="E77" s="253"/>
      <c r="F77" s="253"/>
      <c r="G77" s="253"/>
      <c r="H77" s="253"/>
      <c r="I77" s="253"/>
      <c r="J77" s="314"/>
      <c r="K77" s="252"/>
      <c r="L77" s="253"/>
      <c r="M77" s="253"/>
      <c r="N77" s="253"/>
      <c r="O77" s="253"/>
      <c r="P77" s="253"/>
      <c r="Q77" s="253"/>
      <c r="R77" s="314"/>
    </row>
    <row r="78" spans="1:18">
      <c r="A78" s="255"/>
      <c r="B78" s="256"/>
      <c r="C78" s="252">
        <f>SUM(D78+E78+G78+I78+J78)</f>
        <v>0</v>
      </c>
      <c r="D78" s="253"/>
      <c r="E78" s="253"/>
      <c r="F78" s="253"/>
      <c r="G78" s="253"/>
      <c r="H78" s="253"/>
      <c r="I78" s="253"/>
      <c r="J78" s="314"/>
      <c r="K78" s="252">
        <f>SUM(L78+M78+O78+Q78+R78)</f>
        <v>0</v>
      </c>
      <c r="L78" s="253"/>
      <c r="M78" s="253"/>
      <c r="N78" s="253"/>
      <c r="O78" s="253"/>
      <c r="P78" s="253"/>
      <c r="Q78" s="253"/>
      <c r="R78" s="314"/>
    </row>
    <row r="79" spans="1:18" hidden="1">
      <c r="A79" s="255"/>
      <c r="B79" s="253"/>
      <c r="C79" s="252">
        <f>SUM(D79+E79+G79+I79+J79)</f>
        <v>0</v>
      </c>
      <c r="D79" s="253"/>
      <c r="E79" s="253"/>
      <c r="F79" s="253"/>
      <c r="G79" s="253"/>
      <c r="H79" s="253"/>
      <c r="I79" s="253"/>
      <c r="J79" s="314"/>
      <c r="K79" s="252">
        <f>SUM(L79+M79+O79+Q79+R79)</f>
        <v>0</v>
      </c>
      <c r="L79" s="253"/>
      <c r="M79" s="253"/>
      <c r="N79" s="253"/>
      <c r="O79" s="253"/>
      <c r="P79" s="253"/>
      <c r="Q79" s="253"/>
      <c r="R79" s="314"/>
    </row>
    <row r="80" spans="1:18" hidden="1">
      <c r="A80" s="255"/>
      <c r="B80" s="256"/>
      <c r="C80" s="252">
        <f>SUM(D80+E80+G80+I80+J80)</f>
        <v>0</v>
      </c>
      <c r="D80" s="253"/>
      <c r="E80" s="253"/>
      <c r="F80" s="253"/>
      <c r="G80" s="253"/>
      <c r="H80" s="253"/>
      <c r="I80" s="253"/>
      <c r="J80" s="312"/>
      <c r="K80" s="252">
        <f>SUM(L80+M80+O80+Q80+R80)</f>
        <v>0</v>
      </c>
      <c r="L80" s="253"/>
      <c r="M80" s="253"/>
      <c r="N80" s="253"/>
      <c r="O80" s="253"/>
      <c r="P80" s="253"/>
      <c r="Q80" s="253"/>
      <c r="R80" s="312"/>
    </row>
    <row r="81" spans="1:159" hidden="1">
      <c r="A81" s="255"/>
      <c r="B81" s="253"/>
      <c r="C81" s="252">
        <f>SUM(D81+E81+G81+I81+J81)</f>
        <v>0</v>
      </c>
      <c r="D81" s="253"/>
      <c r="E81" s="253"/>
      <c r="F81" s="253"/>
      <c r="G81" s="253"/>
      <c r="H81" s="253"/>
      <c r="I81" s="253"/>
      <c r="J81" s="312"/>
      <c r="K81" s="252">
        <f>SUM(L81+M81+O81+Q81+R81)</f>
        <v>0</v>
      </c>
      <c r="L81" s="253"/>
      <c r="M81" s="253"/>
      <c r="N81" s="253"/>
      <c r="O81" s="253"/>
      <c r="P81" s="253"/>
      <c r="Q81" s="253"/>
      <c r="R81" s="312"/>
    </row>
    <row r="82" spans="1:159" hidden="1">
      <c r="A82" s="255"/>
      <c r="B82" s="254" t="s">
        <v>226</v>
      </c>
      <c r="C82" s="252">
        <f t="shared" ref="C82:R82" si="15">SUM(C83+C84+C85)</f>
        <v>0</v>
      </c>
      <c r="D82" s="252">
        <f t="shared" si="15"/>
        <v>0</v>
      </c>
      <c r="E82" s="252">
        <f t="shared" si="15"/>
        <v>0</v>
      </c>
      <c r="F82" s="252">
        <f t="shared" si="15"/>
        <v>0</v>
      </c>
      <c r="G82" s="252">
        <f t="shared" si="15"/>
        <v>0</v>
      </c>
      <c r="H82" s="252">
        <f t="shared" si="15"/>
        <v>0</v>
      </c>
      <c r="I82" s="252">
        <f t="shared" si="15"/>
        <v>0</v>
      </c>
      <c r="J82" s="311">
        <f t="shared" si="15"/>
        <v>0</v>
      </c>
      <c r="K82" s="252">
        <f t="shared" si="15"/>
        <v>0</v>
      </c>
      <c r="L82" s="252">
        <f t="shared" si="15"/>
        <v>0</v>
      </c>
      <c r="M82" s="252">
        <f t="shared" si="15"/>
        <v>0</v>
      </c>
      <c r="N82" s="252">
        <f t="shared" si="15"/>
        <v>0</v>
      </c>
      <c r="O82" s="252">
        <f t="shared" si="15"/>
        <v>0</v>
      </c>
      <c r="P82" s="252">
        <f t="shared" si="15"/>
        <v>0</v>
      </c>
      <c r="Q82" s="252">
        <f t="shared" si="15"/>
        <v>0</v>
      </c>
      <c r="R82" s="311">
        <f t="shared" si="15"/>
        <v>0</v>
      </c>
    </row>
    <row r="83" spans="1:159" hidden="1">
      <c r="A83" s="255"/>
      <c r="B83" s="257"/>
      <c r="C83" s="252">
        <f>SUM(D83+E83+G83+I83+J83)</f>
        <v>0</v>
      </c>
      <c r="D83" s="253"/>
      <c r="E83" s="253"/>
      <c r="F83" s="253"/>
      <c r="G83" s="253"/>
      <c r="H83" s="253"/>
      <c r="I83" s="253"/>
      <c r="J83" s="312"/>
      <c r="K83" s="252">
        <f>SUM(L83+M83+O83+Q83+R83)</f>
        <v>0</v>
      </c>
      <c r="L83" s="253"/>
      <c r="M83" s="253"/>
      <c r="N83" s="253"/>
      <c r="O83" s="253"/>
      <c r="P83" s="253"/>
      <c r="Q83" s="253"/>
      <c r="R83" s="312"/>
    </row>
    <row r="84" spans="1:159" hidden="1">
      <c r="A84" s="255"/>
      <c r="B84" s="256"/>
      <c r="C84" s="252">
        <f>SUM(D84+E84+G84+I84+J84)</f>
        <v>0</v>
      </c>
      <c r="D84" s="253"/>
      <c r="E84" s="253"/>
      <c r="F84" s="253"/>
      <c r="G84" s="253"/>
      <c r="H84" s="253"/>
      <c r="I84" s="253"/>
      <c r="J84" s="312"/>
      <c r="K84" s="252">
        <f>SUM(L84+M84+O84+Q84+R84)</f>
        <v>0</v>
      </c>
      <c r="L84" s="253"/>
      <c r="M84" s="253"/>
      <c r="N84" s="253"/>
      <c r="O84" s="253"/>
      <c r="P84" s="253"/>
      <c r="Q84" s="253"/>
      <c r="R84" s="312"/>
    </row>
    <row r="85" spans="1:159">
      <c r="A85" s="255"/>
      <c r="B85" s="253"/>
      <c r="C85" s="252">
        <f>SUM(D85+E85+G85+I85+J85)</f>
        <v>0</v>
      </c>
      <c r="D85" s="253"/>
      <c r="E85" s="253"/>
      <c r="F85" s="253"/>
      <c r="G85" s="253"/>
      <c r="H85" s="253"/>
      <c r="I85" s="253"/>
      <c r="J85" s="312"/>
      <c r="K85" s="252">
        <f>SUM(L85+M85+O85+Q85+R85)</f>
        <v>0</v>
      </c>
      <c r="L85" s="253"/>
      <c r="M85" s="253"/>
      <c r="N85" s="253"/>
      <c r="O85" s="253"/>
      <c r="P85" s="253"/>
      <c r="Q85" s="253"/>
      <c r="R85" s="312"/>
    </row>
    <row r="86" spans="1:159">
      <c r="A86" s="278">
        <v>5200</v>
      </c>
      <c r="B86" s="251" t="s">
        <v>216</v>
      </c>
      <c r="C86" s="252">
        <f t="shared" ref="C86:R86" si="16">SUM(C87+C90+C94+C111+C117)</f>
        <v>2191343</v>
      </c>
      <c r="D86" s="252">
        <f t="shared" si="16"/>
        <v>41818</v>
      </c>
      <c r="E86" s="252">
        <f t="shared" si="16"/>
        <v>158417</v>
      </c>
      <c r="F86" s="252">
        <f t="shared" si="16"/>
        <v>0</v>
      </c>
      <c r="G86" s="252">
        <f t="shared" si="16"/>
        <v>1426470</v>
      </c>
      <c r="H86" s="252">
        <f t="shared" si="16"/>
        <v>0</v>
      </c>
      <c r="I86" s="252">
        <f t="shared" si="16"/>
        <v>526838</v>
      </c>
      <c r="J86" s="252">
        <f t="shared" si="16"/>
        <v>37800</v>
      </c>
      <c r="K86" s="252">
        <f t="shared" si="16"/>
        <v>1855333</v>
      </c>
      <c r="L86" s="252">
        <f t="shared" si="16"/>
        <v>19518</v>
      </c>
      <c r="M86" s="252">
        <f t="shared" si="16"/>
        <v>114568</v>
      </c>
      <c r="N86" s="252">
        <f t="shared" si="16"/>
        <v>0</v>
      </c>
      <c r="O86" s="252">
        <f t="shared" si="16"/>
        <v>1156609</v>
      </c>
      <c r="P86" s="252">
        <f t="shared" si="16"/>
        <v>0</v>
      </c>
      <c r="Q86" s="252">
        <f t="shared" si="16"/>
        <v>526838</v>
      </c>
      <c r="R86" s="252">
        <f t="shared" si="16"/>
        <v>37800</v>
      </c>
    </row>
    <row r="87" spans="1:159">
      <c r="A87" s="255"/>
      <c r="B87" s="254" t="s">
        <v>223</v>
      </c>
      <c r="C87" s="252">
        <f>SUM(C88:C89)</f>
        <v>573537</v>
      </c>
      <c r="D87" s="252">
        <f t="shared" ref="D87:J87" si="17">SUM(D88:D89)</f>
        <v>0</v>
      </c>
      <c r="E87" s="252">
        <f t="shared" si="17"/>
        <v>0</v>
      </c>
      <c r="F87" s="252">
        <f t="shared" si="17"/>
        <v>0</v>
      </c>
      <c r="G87" s="252">
        <f t="shared" si="17"/>
        <v>573537</v>
      </c>
      <c r="H87" s="252">
        <f t="shared" si="17"/>
        <v>0</v>
      </c>
      <c r="I87" s="252">
        <f t="shared" si="17"/>
        <v>0</v>
      </c>
      <c r="J87" s="252">
        <f t="shared" si="17"/>
        <v>0</v>
      </c>
      <c r="K87" s="252">
        <f>SUM(K88:K89)</f>
        <v>483912</v>
      </c>
      <c r="L87" s="252">
        <f t="shared" ref="L87:R87" si="18">SUM(L88:L89)</f>
        <v>0</v>
      </c>
      <c r="M87" s="252">
        <f t="shared" si="18"/>
        <v>0</v>
      </c>
      <c r="N87" s="252">
        <f t="shared" si="18"/>
        <v>0</v>
      </c>
      <c r="O87" s="252">
        <f t="shared" si="18"/>
        <v>483912</v>
      </c>
      <c r="P87" s="252">
        <f t="shared" si="18"/>
        <v>0</v>
      </c>
      <c r="Q87" s="252">
        <f t="shared" si="18"/>
        <v>0</v>
      </c>
      <c r="R87" s="252">
        <f t="shared" si="18"/>
        <v>0</v>
      </c>
      <c r="S87" s="268"/>
      <c r="T87" s="268"/>
      <c r="U87" s="268"/>
      <c r="V87" s="268"/>
      <c r="W87" s="268"/>
      <c r="X87" s="268"/>
      <c r="Y87" s="268"/>
      <c r="Z87" s="268"/>
      <c r="AA87" s="268"/>
      <c r="AB87" s="268"/>
      <c r="AC87" s="268"/>
      <c r="AD87" s="268"/>
      <c r="AE87" s="268"/>
      <c r="AF87" s="268"/>
      <c r="AG87" s="268"/>
      <c r="AH87" s="268"/>
      <c r="AI87" s="268"/>
      <c r="AJ87" s="268"/>
      <c r="AK87" s="268"/>
      <c r="AL87" s="268"/>
      <c r="AM87" s="268"/>
      <c r="AN87" s="268"/>
      <c r="AO87" s="268"/>
      <c r="AP87" s="268"/>
      <c r="AQ87" s="268"/>
      <c r="AR87" s="268"/>
      <c r="AS87" s="268"/>
      <c r="AT87" s="268"/>
      <c r="AU87" s="268"/>
      <c r="AV87" s="268"/>
      <c r="AW87" s="268"/>
      <c r="AX87" s="268"/>
      <c r="AY87" s="268"/>
      <c r="AZ87" s="268"/>
      <c r="BA87" s="268"/>
      <c r="BB87" s="268"/>
      <c r="BC87" s="268"/>
      <c r="BD87" s="268"/>
      <c r="BE87" s="268"/>
      <c r="BF87" s="268"/>
      <c r="BG87" s="268"/>
      <c r="BH87" s="268"/>
      <c r="BI87" s="268"/>
      <c r="BJ87" s="268"/>
      <c r="BK87" s="268"/>
      <c r="BL87" s="268"/>
      <c r="BM87" s="268"/>
      <c r="BN87" s="268"/>
      <c r="BO87" s="268"/>
      <c r="BP87" s="268"/>
      <c r="BQ87" s="268"/>
      <c r="BR87" s="268"/>
      <c r="BS87" s="268"/>
      <c r="BT87" s="268"/>
      <c r="BU87" s="268"/>
      <c r="BV87" s="268"/>
      <c r="BW87" s="268"/>
      <c r="BX87" s="268"/>
      <c r="BY87" s="268"/>
      <c r="BZ87" s="268"/>
      <c r="CA87" s="268"/>
      <c r="CB87" s="268"/>
      <c r="CC87" s="268"/>
      <c r="CD87" s="268"/>
      <c r="CE87" s="268"/>
      <c r="CF87" s="268"/>
      <c r="CG87" s="268"/>
      <c r="CH87" s="268"/>
      <c r="CI87" s="268"/>
      <c r="CJ87" s="268"/>
      <c r="CK87" s="268"/>
      <c r="CL87" s="268"/>
      <c r="CM87" s="268"/>
      <c r="CN87" s="268"/>
      <c r="CO87" s="268"/>
      <c r="CP87" s="268"/>
      <c r="CQ87" s="268"/>
      <c r="CR87" s="268"/>
      <c r="CS87" s="268"/>
      <c r="CT87" s="268"/>
      <c r="CU87" s="268"/>
      <c r="CV87" s="268"/>
      <c r="CW87" s="268"/>
      <c r="CX87" s="268"/>
      <c r="CY87" s="268"/>
      <c r="CZ87" s="268"/>
      <c r="DA87" s="268"/>
      <c r="DB87" s="268"/>
      <c r="DC87" s="268"/>
      <c r="DD87" s="268"/>
      <c r="DE87" s="268"/>
      <c r="DF87" s="268"/>
      <c r="DG87" s="268"/>
      <c r="DH87" s="268"/>
      <c r="DI87" s="268"/>
      <c r="DJ87" s="268"/>
      <c r="DK87" s="268"/>
      <c r="DL87" s="268"/>
      <c r="DM87" s="268"/>
      <c r="DN87" s="268"/>
      <c r="DO87" s="268"/>
      <c r="DP87" s="268"/>
      <c r="DQ87" s="268"/>
      <c r="DR87" s="268"/>
      <c r="DS87" s="268"/>
      <c r="DT87" s="268"/>
      <c r="DU87" s="268"/>
      <c r="DV87" s="268"/>
      <c r="DW87" s="268"/>
      <c r="DX87" s="268"/>
      <c r="DY87" s="268"/>
      <c r="DZ87" s="268"/>
      <c r="EA87" s="268"/>
      <c r="EB87" s="268"/>
      <c r="EC87" s="268"/>
      <c r="ED87" s="268"/>
      <c r="EE87" s="268"/>
      <c r="EF87" s="268"/>
      <c r="EG87" s="268"/>
      <c r="EH87" s="268"/>
      <c r="EI87" s="268"/>
      <c r="EJ87" s="268"/>
      <c r="EK87" s="268"/>
      <c r="EL87" s="268"/>
      <c r="EM87" s="268"/>
      <c r="EN87" s="268"/>
      <c r="EO87" s="268"/>
      <c r="EP87" s="268"/>
      <c r="EQ87" s="268"/>
      <c r="ER87" s="268"/>
      <c r="ES87" s="268"/>
      <c r="ET87" s="268"/>
      <c r="EU87" s="268"/>
      <c r="EV87" s="268"/>
      <c r="EW87" s="268"/>
      <c r="EX87" s="268"/>
      <c r="EY87" s="268"/>
      <c r="EZ87" s="268"/>
      <c r="FA87" s="268"/>
      <c r="FB87" s="268"/>
      <c r="FC87" s="268"/>
    </row>
    <row r="88" spans="1:159" ht="41.4">
      <c r="A88" s="269">
        <v>283</v>
      </c>
      <c r="B88" s="256" t="s">
        <v>513</v>
      </c>
      <c r="C88" s="252">
        <f>SUM(D88+E88+G88+I88+J88)</f>
        <v>219718</v>
      </c>
      <c r="D88" s="253"/>
      <c r="E88" s="253"/>
      <c r="F88" s="253"/>
      <c r="G88" s="253">
        <v>219718</v>
      </c>
      <c r="H88" s="253" t="s">
        <v>102</v>
      </c>
      <c r="I88" s="253"/>
      <c r="J88" s="312"/>
      <c r="K88" s="252">
        <f>SUM(L88+M88+O88+Q88+R88)</f>
        <v>183469</v>
      </c>
      <c r="L88" s="253"/>
      <c r="M88" s="253"/>
      <c r="N88" s="253"/>
      <c r="O88" s="253">
        <v>183469</v>
      </c>
      <c r="P88" s="253" t="s">
        <v>102</v>
      </c>
      <c r="Q88" s="253"/>
      <c r="R88" s="312"/>
    </row>
    <row r="89" spans="1:159" ht="27" customHeight="1">
      <c r="A89" s="259">
        <v>283</v>
      </c>
      <c r="B89" s="636" t="s">
        <v>514</v>
      </c>
      <c r="C89" s="252">
        <f>SUM(D89+E89+G89+I89+J89)</f>
        <v>353819</v>
      </c>
      <c r="D89" s="253"/>
      <c r="E89" s="253"/>
      <c r="F89" s="253"/>
      <c r="G89" s="253">
        <v>353819</v>
      </c>
      <c r="H89" s="253" t="s">
        <v>102</v>
      </c>
      <c r="I89" s="253"/>
      <c r="J89" s="312"/>
      <c r="K89" s="252">
        <f>SUM(L89+M89+O89+Q89+R89)</f>
        <v>300443</v>
      </c>
      <c r="L89" s="253"/>
      <c r="M89" s="253"/>
      <c r="N89" s="253"/>
      <c r="O89" s="253">
        <v>300443</v>
      </c>
      <c r="P89" s="253" t="s">
        <v>102</v>
      </c>
      <c r="Q89" s="253"/>
      <c r="R89" s="312"/>
    </row>
    <row r="90" spans="1:159">
      <c r="A90" s="255"/>
      <c r="B90" s="637" t="s">
        <v>515</v>
      </c>
      <c r="C90" s="252">
        <f>SUM(C91:C93)</f>
        <v>37800</v>
      </c>
      <c r="D90" s="252">
        <f t="shared" ref="D90:J90" si="19">SUM(D91:D93)</f>
        <v>0</v>
      </c>
      <c r="E90" s="252">
        <f t="shared" si="19"/>
        <v>0</v>
      </c>
      <c r="F90" s="252">
        <f t="shared" si="19"/>
        <v>0</v>
      </c>
      <c r="G90" s="252">
        <f t="shared" si="19"/>
        <v>0</v>
      </c>
      <c r="H90" s="252">
        <f t="shared" si="19"/>
        <v>0</v>
      </c>
      <c r="I90" s="252">
        <f t="shared" si="19"/>
        <v>0</v>
      </c>
      <c r="J90" s="252">
        <f t="shared" si="19"/>
        <v>37800</v>
      </c>
      <c r="K90" s="252">
        <f>SUM(K91:K93)</f>
        <v>37800</v>
      </c>
      <c r="L90" s="252">
        <f t="shared" ref="L90:R90" si="20">SUM(L91:L93)</f>
        <v>0</v>
      </c>
      <c r="M90" s="252">
        <f t="shared" si="20"/>
        <v>0</v>
      </c>
      <c r="N90" s="252">
        <f t="shared" si="20"/>
        <v>0</v>
      </c>
      <c r="O90" s="252">
        <f t="shared" si="20"/>
        <v>0</v>
      </c>
      <c r="P90" s="252">
        <f t="shared" si="20"/>
        <v>0</v>
      </c>
      <c r="Q90" s="252">
        <f t="shared" si="20"/>
        <v>0</v>
      </c>
      <c r="R90" s="252">
        <f t="shared" si="20"/>
        <v>37800</v>
      </c>
    </row>
    <row r="91" spans="1:159">
      <c r="A91" s="255"/>
      <c r="B91" s="638" t="s">
        <v>516</v>
      </c>
      <c r="C91" s="252">
        <f>SUM(D91+E91+G91+I91+J91)</f>
        <v>28000</v>
      </c>
      <c r="D91" s="253"/>
      <c r="E91" s="253"/>
      <c r="F91" s="253"/>
      <c r="G91" s="253"/>
      <c r="H91" s="253"/>
      <c r="I91" s="253"/>
      <c r="J91" s="312">
        <v>28000</v>
      </c>
      <c r="K91" s="252">
        <f>SUM(L91+M91+O91+Q91+R91)</f>
        <v>28000</v>
      </c>
      <c r="L91" s="253"/>
      <c r="M91" s="253"/>
      <c r="N91" s="253"/>
      <c r="O91" s="253"/>
      <c r="P91" s="253"/>
      <c r="Q91" s="253"/>
      <c r="R91" s="312">
        <v>28000</v>
      </c>
    </row>
    <row r="92" spans="1:159">
      <c r="A92" s="255"/>
      <c r="B92" s="638" t="s">
        <v>517</v>
      </c>
      <c r="C92" s="252">
        <f>SUM(D92+E92+G92+I92+J92)</f>
        <v>4000</v>
      </c>
      <c r="D92" s="253"/>
      <c r="E92" s="253"/>
      <c r="F92" s="253"/>
      <c r="G92" s="253"/>
      <c r="H92" s="253"/>
      <c r="I92" s="253"/>
      <c r="J92" s="312">
        <v>4000</v>
      </c>
      <c r="K92" s="252">
        <f>SUM(L92+M92+O92+Q92+R92)</f>
        <v>4000</v>
      </c>
      <c r="L92" s="253"/>
      <c r="M92" s="253"/>
      <c r="N92" s="253"/>
      <c r="O92" s="253"/>
      <c r="P92" s="253"/>
      <c r="Q92" s="253"/>
      <c r="R92" s="312">
        <v>4000</v>
      </c>
    </row>
    <row r="93" spans="1:159">
      <c r="A93" s="255"/>
      <c r="B93" s="638" t="s">
        <v>518</v>
      </c>
      <c r="C93" s="252">
        <f>SUM(D93+E93+G93+I93+J93)</f>
        <v>5800</v>
      </c>
      <c r="D93" s="253"/>
      <c r="E93" s="253"/>
      <c r="F93" s="253"/>
      <c r="G93" s="253"/>
      <c r="H93" s="253"/>
      <c r="I93" s="253"/>
      <c r="J93" s="312">
        <v>5800</v>
      </c>
      <c r="K93" s="252">
        <f>SUM(L93+M93+O93+Q93+R93)</f>
        <v>5800</v>
      </c>
      <c r="L93" s="253"/>
      <c r="M93" s="253"/>
      <c r="N93" s="253"/>
      <c r="O93" s="253"/>
      <c r="P93" s="253"/>
      <c r="Q93" s="253"/>
      <c r="R93" s="312">
        <v>5800</v>
      </c>
    </row>
    <row r="94" spans="1:159" ht="41.4">
      <c r="A94" s="269"/>
      <c r="B94" s="270" t="s">
        <v>224</v>
      </c>
      <c r="C94" s="252">
        <f t="shared" ref="C94:R94" si="21">SUM(C95:C110)</f>
        <v>1242631</v>
      </c>
      <c r="D94" s="252">
        <f t="shared" si="21"/>
        <v>22300</v>
      </c>
      <c r="E94" s="252">
        <f t="shared" si="21"/>
        <v>55089</v>
      </c>
      <c r="F94" s="252">
        <f t="shared" si="21"/>
        <v>0</v>
      </c>
      <c r="G94" s="252">
        <f t="shared" si="21"/>
        <v>638404</v>
      </c>
      <c r="H94" s="252">
        <f t="shared" si="21"/>
        <v>0</v>
      </c>
      <c r="I94" s="252">
        <f t="shared" si="21"/>
        <v>526838</v>
      </c>
      <c r="J94" s="311">
        <f t="shared" si="21"/>
        <v>0</v>
      </c>
      <c r="K94" s="252">
        <f t="shared" si="21"/>
        <v>1113055</v>
      </c>
      <c r="L94" s="252">
        <f t="shared" si="21"/>
        <v>0</v>
      </c>
      <c r="M94" s="252">
        <f t="shared" si="21"/>
        <v>13240</v>
      </c>
      <c r="N94" s="252">
        <f t="shared" si="21"/>
        <v>0</v>
      </c>
      <c r="O94" s="252">
        <f t="shared" si="21"/>
        <v>572977</v>
      </c>
      <c r="P94" s="252">
        <f t="shared" si="21"/>
        <v>0</v>
      </c>
      <c r="Q94" s="252">
        <f t="shared" si="21"/>
        <v>526838</v>
      </c>
      <c r="R94" s="311">
        <f t="shared" si="21"/>
        <v>0</v>
      </c>
    </row>
    <row r="95" spans="1:159" ht="24.75" customHeight="1">
      <c r="A95" s="259">
        <v>603</v>
      </c>
      <c r="B95" s="256" t="s">
        <v>258</v>
      </c>
      <c r="C95" s="252">
        <f t="shared" ref="C95:C108" si="22">SUM(D95+E95+G95+I95+J95)</f>
        <v>8672</v>
      </c>
      <c r="D95" s="253">
        <v>5300</v>
      </c>
      <c r="E95" s="253"/>
      <c r="F95" s="253"/>
      <c r="G95" s="253">
        <v>3372</v>
      </c>
      <c r="H95" s="253" t="s">
        <v>519</v>
      </c>
      <c r="I95" s="253"/>
      <c r="J95" s="312"/>
      <c r="K95" s="252">
        <f t="shared" ref="K95:K108" si="23">SUM(L95+M95+O95+Q95+R95)</f>
        <v>0</v>
      </c>
      <c r="L95" s="253"/>
      <c r="M95" s="253"/>
      <c r="N95" s="253"/>
      <c r="O95" s="253"/>
      <c r="P95" s="253"/>
      <c r="Q95" s="253"/>
      <c r="R95" s="312"/>
    </row>
    <row r="96" spans="1:159" ht="36.75" customHeight="1">
      <c r="A96" s="259">
        <v>603</v>
      </c>
      <c r="B96" s="256" t="s">
        <v>520</v>
      </c>
      <c r="C96" s="252">
        <f t="shared" si="22"/>
        <v>1133592</v>
      </c>
      <c r="D96" s="253"/>
      <c r="E96" s="258"/>
      <c r="F96" s="258"/>
      <c r="G96" s="253">
        <v>614232</v>
      </c>
      <c r="H96" s="256" t="s">
        <v>521</v>
      </c>
      <c r="I96" s="253">
        <v>519360</v>
      </c>
      <c r="J96" s="312"/>
      <c r="K96" s="252">
        <f t="shared" si="23"/>
        <v>1092337</v>
      </c>
      <c r="L96" s="253"/>
      <c r="M96" s="258"/>
      <c r="N96" s="258"/>
      <c r="O96" s="253">
        <v>572977</v>
      </c>
      <c r="P96" s="256" t="s">
        <v>521</v>
      </c>
      <c r="Q96" s="253">
        <v>519360</v>
      </c>
      <c r="R96" s="312"/>
    </row>
    <row r="97" spans="1:18" ht="39.75" customHeight="1">
      <c r="A97" s="259">
        <v>604</v>
      </c>
      <c r="B97" s="256" t="s">
        <v>247</v>
      </c>
      <c r="C97" s="252">
        <f t="shared" si="22"/>
        <v>20800</v>
      </c>
      <c r="D97" s="253"/>
      <c r="E97" s="253"/>
      <c r="F97" s="253"/>
      <c r="G97" s="253">
        <v>20800</v>
      </c>
      <c r="H97" s="633" t="s">
        <v>522</v>
      </c>
      <c r="I97" s="253"/>
      <c r="J97" s="312"/>
      <c r="K97" s="252">
        <f t="shared" si="23"/>
        <v>0</v>
      </c>
      <c r="L97" s="253"/>
      <c r="M97" s="253"/>
      <c r="N97" s="253"/>
      <c r="O97" s="253"/>
      <c r="P97" s="633"/>
      <c r="Q97" s="253"/>
      <c r="R97" s="312"/>
    </row>
    <row r="98" spans="1:18" s="268" customFormat="1">
      <c r="A98" s="259">
        <v>619</v>
      </c>
      <c r="B98" s="345" t="s">
        <v>523</v>
      </c>
      <c r="C98" s="252">
        <f t="shared" si="22"/>
        <v>10000</v>
      </c>
      <c r="D98" s="258"/>
      <c r="E98" s="258">
        <v>10000</v>
      </c>
      <c r="F98" s="258" t="s">
        <v>215</v>
      </c>
      <c r="G98" s="258"/>
      <c r="H98" s="258"/>
      <c r="I98" s="258"/>
      <c r="J98" s="313"/>
      <c r="K98" s="252">
        <f t="shared" si="23"/>
        <v>0</v>
      </c>
      <c r="L98" s="258"/>
      <c r="M98" s="258"/>
      <c r="N98" s="258"/>
      <c r="O98" s="258"/>
      <c r="P98" s="258"/>
      <c r="Q98" s="258"/>
      <c r="R98" s="313"/>
    </row>
    <row r="99" spans="1:18">
      <c r="A99" s="259">
        <v>619</v>
      </c>
      <c r="B99" s="262" t="s">
        <v>524</v>
      </c>
      <c r="C99" s="252">
        <f t="shared" si="22"/>
        <v>17000</v>
      </c>
      <c r="D99" s="253">
        <v>17000</v>
      </c>
      <c r="E99" s="253"/>
      <c r="F99" s="253"/>
      <c r="G99" s="253"/>
      <c r="H99" s="253"/>
      <c r="I99" s="253"/>
      <c r="J99" s="312"/>
      <c r="K99" s="252">
        <f t="shared" si="23"/>
        <v>0</v>
      </c>
      <c r="L99" s="253"/>
      <c r="M99" s="253"/>
      <c r="N99" s="253"/>
      <c r="O99" s="253"/>
      <c r="P99" s="253"/>
      <c r="Q99" s="253"/>
      <c r="R99" s="312"/>
    </row>
    <row r="100" spans="1:18">
      <c r="A100" s="269">
        <v>619</v>
      </c>
      <c r="B100" s="253" t="s">
        <v>525</v>
      </c>
      <c r="C100" s="252">
        <f t="shared" si="22"/>
        <v>4000</v>
      </c>
      <c r="D100" s="253"/>
      <c r="E100" s="253">
        <v>4000</v>
      </c>
      <c r="F100" s="253" t="s">
        <v>214</v>
      </c>
      <c r="G100" s="253"/>
      <c r="H100" s="253"/>
      <c r="I100" s="253"/>
      <c r="J100" s="312"/>
      <c r="K100" s="252">
        <f t="shared" si="23"/>
        <v>4000</v>
      </c>
      <c r="L100" s="253"/>
      <c r="M100" s="253">
        <v>4000</v>
      </c>
      <c r="N100" s="253" t="s">
        <v>214</v>
      </c>
      <c r="O100" s="253"/>
      <c r="P100" s="253"/>
      <c r="Q100" s="253"/>
      <c r="R100" s="312"/>
    </row>
    <row r="101" spans="1:18">
      <c r="A101" s="269">
        <v>619</v>
      </c>
      <c r="B101" s="253" t="s">
        <v>526</v>
      </c>
      <c r="C101" s="252">
        <f t="shared" si="22"/>
        <v>1350</v>
      </c>
      <c r="D101" s="253"/>
      <c r="E101" s="253">
        <v>1350</v>
      </c>
      <c r="F101" s="253" t="s">
        <v>214</v>
      </c>
      <c r="G101" s="253"/>
      <c r="H101" s="253"/>
      <c r="I101" s="253"/>
      <c r="J101" s="312"/>
      <c r="K101" s="252">
        <f t="shared" si="23"/>
        <v>1350</v>
      </c>
      <c r="L101" s="253"/>
      <c r="M101" s="253">
        <v>1350</v>
      </c>
      <c r="N101" s="253" t="s">
        <v>214</v>
      </c>
      <c r="O101" s="253"/>
      <c r="P101" s="253"/>
      <c r="Q101" s="253"/>
      <c r="R101" s="312"/>
    </row>
    <row r="102" spans="1:18" ht="27.6">
      <c r="A102" s="269">
        <v>619</v>
      </c>
      <c r="B102" s="256" t="s">
        <v>248</v>
      </c>
      <c r="C102" s="252">
        <f t="shared" si="22"/>
        <v>8739</v>
      </c>
      <c r="D102" s="253"/>
      <c r="E102" s="253">
        <v>8739</v>
      </c>
      <c r="F102" s="253" t="s">
        <v>214</v>
      </c>
      <c r="G102" s="253"/>
      <c r="H102" s="253"/>
      <c r="I102" s="253"/>
      <c r="J102" s="312"/>
      <c r="K102" s="252">
        <f t="shared" si="23"/>
        <v>5261</v>
      </c>
      <c r="L102" s="253"/>
      <c r="M102" s="253">
        <v>5261</v>
      </c>
      <c r="N102" s="253" t="s">
        <v>214</v>
      </c>
      <c r="O102" s="253"/>
      <c r="P102" s="253"/>
      <c r="Q102" s="253"/>
      <c r="R102" s="312"/>
    </row>
    <row r="103" spans="1:18">
      <c r="A103" s="255">
        <v>619</v>
      </c>
      <c r="B103" s="253" t="s">
        <v>527</v>
      </c>
      <c r="C103" s="252">
        <f t="shared" si="22"/>
        <v>0</v>
      </c>
      <c r="D103" s="253"/>
      <c r="E103" s="258"/>
      <c r="F103" s="258"/>
      <c r="G103" s="253"/>
      <c r="H103" s="253"/>
      <c r="I103" s="253"/>
      <c r="J103" s="320"/>
      <c r="K103" s="252">
        <f t="shared" si="23"/>
        <v>0</v>
      </c>
      <c r="L103" s="253"/>
      <c r="M103" s="258"/>
      <c r="N103" s="258"/>
      <c r="O103" s="253"/>
      <c r="P103" s="253"/>
      <c r="Q103" s="253"/>
      <c r="R103" s="320"/>
    </row>
    <row r="104" spans="1:18" ht="27.6">
      <c r="A104" s="255">
        <v>619</v>
      </c>
      <c r="B104" s="256" t="s">
        <v>528</v>
      </c>
      <c r="C104" s="252">
        <f t="shared" si="22"/>
        <v>10000</v>
      </c>
      <c r="D104" s="253"/>
      <c r="E104" s="253">
        <v>10000</v>
      </c>
      <c r="F104" s="253" t="s">
        <v>214</v>
      </c>
      <c r="G104" s="253"/>
      <c r="H104" s="253"/>
      <c r="I104" s="253"/>
      <c r="J104" s="312"/>
      <c r="K104" s="252">
        <f t="shared" si="23"/>
        <v>1400</v>
      </c>
      <c r="L104" s="253"/>
      <c r="M104" s="253">
        <v>1400</v>
      </c>
      <c r="N104" s="253" t="s">
        <v>214</v>
      </c>
      <c r="O104" s="253"/>
      <c r="P104" s="253"/>
      <c r="Q104" s="253"/>
      <c r="R104" s="312"/>
    </row>
    <row r="105" spans="1:18">
      <c r="A105" s="255">
        <v>619</v>
      </c>
      <c r="B105" s="253" t="s">
        <v>529</v>
      </c>
      <c r="C105" s="252">
        <f t="shared" si="22"/>
        <v>3000</v>
      </c>
      <c r="D105" s="253"/>
      <c r="E105" s="253">
        <v>3000</v>
      </c>
      <c r="F105" s="253"/>
      <c r="G105" s="253"/>
      <c r="H105" s="253"/>
      <c r="I105" s="253"/>
      <c r="J105" s="312"/>
      <c r="K105" s="252">
        <f t="shared" si="23"/>
        <v>1229</v>
      </c>
      <c r="L105" s="253"/>
      <c r="M105" s="253">
        <v>1229</v>
      </c>
      <c r="N105" s="253"/>
      <c r="O105" s="253"/>
      <c r="P105" s="253"/>
      <c r="Q105" s="253"/>
      <c r="R105" s="312"/>
    </row>
    <row r="106" spans="1:18">
      <c r="A106" s="255">
        <v>619</v>
      </c>
      <c r="B106" s="253" t="s">
        <v>530</v>
      </c>
      <c r="C106" s="252">
        <f t="shared" si="22"/>
        <v>1500</v>
      </c>
      <c r="D106" s="253"/>
      <c r="E106" s="253"/>
      <c r="F106" s="253"/>
      <c r="G106" s="253"/>
      <c r="H106" s="253"/>
      <c r="I106" s="253">
        <v>1500</v>
      </c>
      <c r="J106" s="312"/>
      <c r="K106" s="252">
        <f t="shared" si="23"/>
        <v>1500</v>
      </c>
      <c r="L106" s="253"/>
      <c r="M106" s="253"/>
      <c r="N106" s="253"/>
      <c r="O106" s="253"/>
      <c r="P106" s="253"/>
      <c r="Q106" s="253">
        <v>1500</v>
      </c>
      <c r="R106" s="312"/>
    </row>
    <row r="107" spans="1:18">
      <c r="A107" s="255">
        <v>619</v>
      </c>
      <c r="B107" s="253" t="s">
        <v>531</v>
      </c>
      <c r="C107" s="252">
        <f t="shared" si="22"/>
        <v>4038</v>
      </c>
      <c r="D107" s="253"/>
      <c r="E107" s="253"/>
      <c r="F107" s="253"/>
      <c r="G107" s="253"/>
      <c r="H107" s="253"/>
      <c r="I107" s="253">
        <v>4038</v>
      </c>
      <c r="J107" s="312"/>
      <c r="K107" s="252">
        <f t="shared" si="23"/>
        <v>4038</v>
      </c>
      <c r="L107" s="253"/>
      <c r="M107" s="253"/>
      <c r="N107" s="253"/>
      <c r="O107" s="253"/>
      <c r="P107" s="253"/>
      <c r="Q107" s="253">
        <v>4038</v>
      </c>
      <c r="R107" s="312"/>
    </row>
    <row r="108" spans="1:18">
      <c r="A108" s="255">
        <v>619</v>
      </c>
      <c r="B108" s="253" t="s">
        <v>532</v>
      </c>
      <c r="C108" s="252">
        <f t="shared" si="22"/>
        <v>1940</v>
      </c>
      <c r="D108" s="253"/>
      <c r="E108" s="253"/>
      <c r="F108" s="253"/>
      <c r="G108" s="253"/>
      <c r="H108" s="253"/>
      <c r="I108" s="253">
        <v>1940</v>
      </c>
      <c r="J108" s="312"/>
      <c r="K108" s="252">
        <f t="shared" si="23"/>
        <v>1940</v>
      </c>
      <c r="L108" s="253"/>
      <c r="M108" s="253"/>
      <c r="N108" s="253"/>
      <c r="O108" s="253"/>
      <c r="P108" s="253"/>
      <c r="Q108" s="253">
        <v>1940</v>
      </c>
      <c r="R108" s="312"/>
    </row>
    <row r="109" spans="1:18">
      <c r="A109" s="255">
        <v>623</v>
      </c>
      <c r="B109" s="253" t="s">
        <v>533</v>
      </c>
      <c r="C109" s="252">
        <f>SUM(D109+E109+G109+I109+J109)</f>
        <v>8000</v>
      </c>
      <c r="D109" s="253"/>
      <c r="E109" s="253">
        <v>8000</v>
      </c>
      <c r="F109" s="253"/>
      <c r="G109" s="253"/>
      <c r="H109" s="253"/>
      <c r="I109" s="253"/>
      <c r="J109" s="312"/>
      <c r="K109" s="252">
        <f>SUM(L109+M109+O109+Q109+R109)</f>
        <v>0</v>
      </c>
      <c r="L109" s="253"/>
      <c r="M109" s="253"/>
      <c r="N109" s="253"/>
      <c r="O109" s="253"/>
      <c r="P109" s="253"/>
      <c r="Q109" s="253"/>
      <c r="R109" s="312"/>
    </row>
    <row r="110" spans="1:18">
      <c r="A110" s="269">
        <v>623</v>
      </c>
      <c r="B110" s="266" t="s">
        <v>534</v>
      </c>
      <c r="C110" s="252">
        <f>SUM(D110+E110+G110+I110+J110)</f>
        <v>10000</v>
      </c>
      <c r="D110" s="253"/>
      <c r="E110" s="253">
        <v>10000</v>
      </c>
      <c r="F110" s="253"/>
      <c r="G110" s="253"/>
      <c r="H110" s="253"/>
      <c r="I110" s="253"/>
      <c r="J110" s="312"/>
      <c r="K110" s="252">
        <f>SUM(L110+M110+O110+Q110+R110)</f>
        <v>0</v>
      </c>
      <c r="L110" s="253"/>
      <c r="M110" s="253"/>
      <c r="N110" s="253"/>
      <c r="O110" s="253"/>
      <c r="P110" s="253"/>
      <c r="Q110" s="253"/>
      <c r="R110" s="312"/>
    </row>
    <row r="111" spans="1:18" ht="27.6">
      <c r="A111" s="269"/>
      <c r="B111" s="270" t="s">
        <v>225</v>
      </c>
      <c r="C111" s="252">
        <f t="shared" ref="C111:R111" si="24">SUM(C112:C116)</f>
        <v>206466</v>
      </c>
      <c r="D111" s="252">
        <f t="shared" si="24"/>
        <v>13018</v>
      </c>
      <c r="E111" s="252">
        <f t="shared" si="24"/>
        <v>103328</v>
      </c>
      <c r="F111" s="252">
        <f t="shared" si="24"/>
        <v>0</v>
      </c>
      <c r="G111" s="252">
        <f t="shared" si="24"/>
        <v>90120</v>
      </c>
      <c r="H111" s="252">
        <f t="shared" si="24"/>
        <v>0</v>
      </c>
      <c r="I111" s="252">
        <f t="shared" si="24"/>
        <v>0</v>
      </c>
      <c r="J111" s="311">
        <f t="shared" si="24"/>
        <v>0</v>
      </c>
      <c r="K111" s="252">
        <f t="shared" si="24"/>
        <v>204466</v>
      </c>
      <c r="L111" s="252">
        <f t="shared" si="24"/>
        <v>13018</v>
      </c>
      <c r="M111" s="252">
        <f t="shared" si="24"/>
        <v>101328</v>
      </c>
      <c r="N111" s="252">
        <f t="shared" si="24"/>
        <v>0</v>
      </c>
      <c r="O111" s="252">
        <f t="shared" si="24"/>
        <v>90120</v>
      </c>
      <c r="P111" s="252">
        <f t="shared" si="24"/>
        <v>0</v>
      </c>
      <c r="Q111" s="252">
        <f t="shared" si="24"/>
        <v>0</v>
      </c>
      <c r="R111" s="311">
        <f t="shared" si="24"/>
        <v>0</v>
      </c>
    </row>
    <row r="112" spans="1:18" ht="41.25" customHeight="1">
      <c r="A112" s="271">
        <v>714</v>
      </c>
      <c r="B112" s="262" t="s">
        <v>535</v>
      </c>
      <c r="C112" s="252">
        <f>SUM(D112+E112+G112+I112+J112)</f>
        <v>103099</v>
      </c>
      <c r="D112" s="258">
        <v>651</v>
      </c>
      <c r="E112" s="258">
        <v>12328</v>
      </c>
      <c r="F112" s="256" t="s">
        <v>536</v>
      </c>
      <c r="G112" s="258">
        <v>90120</v>
      </c>
      <c r="H112" s="258" t="s">
        <v>215</v>
      </c>
      <c r="I112" s="258"/>
      <c r="J112" s="313"/>
      <c r="K112" s="252">
        <f>SUM(L112+M112+O112+Q112+R112)</f>
        <v>103099</v>
      </c>
      <c r="L112" s="258">
        <v>651</v>
      </c>
      <c r="M112" s="258">
        <v>12328</v>
      </c>
      <c r="N112" s="256" t="s">
        <v>536</v>
      </c>
      <c r="O112" s="258">
        <v>90120</v>
      </c>
      <c r="P112" s="258" t="s">
        <v>215</v>
      </c>
      <c r="Q112" s="258"/>
      <c r="R112" s="313"/>
    </row>
    <row r="113" spans="1:162">
      <c r="A113" s="271">
        <v>714</v>
      </c>
      <c r="B113" s="262" t="s">
        <v>537</v>
      </c>
      <c r="C113" s="252">
        <f>SUM(D113+E113+G113+I113+J113)</f>
        <v>97867</v>
      </c>
      <c r="D113" s="258">
        <v>8867</v>
      </c>
      <c r="E113" s="258">
        <v>89000</v>
      </c>
      <c r="F113" s="258" t="s">
        <v>215</v>
      </c>
      <c r="G113" s="258"/>
      <c r="H113" s="258"/>
      <c r="I113" s="258"/>
      <c r="J113" s="313"/>
      <c r="K113" s="252">
        <f>SUM(L113+M113+O113+Q113+R113)</f>
        <v>97867</v>
      </c>
      <c r="L113" s="258">
        <v>8867</v>
      </c>
      <c r="M113" s="258">
        <v>89000</v>
      </c>
      <c r="N113" s="258" t="s">
        <v>215</v>
      </c>
      <c r="O113" s="258"/>
      <c r="P113" s="258"/>
      <c r="Q113" s="258"/>
      <c r="R113" s="313"/>
    </row>
    <row r="114" spans="1:162" ht="27.6">
      <c r="A114" s="271">
        <v>714</v>
      </c>
      <c r="B114" s="262" t="s">
        <v>538</v>
      </c>
      <c r="C114" s="252">
        <f>SUM(D114+E114+G114+I114+J114)</f>
        <v>3500</v>
      </c>
      <c r="D114" s="258">
        <v>3500</v>
      </c>
      <c r="E114" s="258"/>
      <c r="F114" s="258"/>
      <c r="G114" s="258"/>
      <c r="H114" s="258"/>
      <c r="I114" s="258"/>
      <c r="J114" s="313"/>
      <c r="K114" s="252">
        <f>SUM(L114+M114+O114+Q114+R114)</f>
        <v>3500</v>
      </c>
      <c r="L114" s="258">
        <v>3500</v>
      </c>
      <c r="M114" s="258"/>
      <c r="N114" s="258"/>
      <c r="O114" s="258"/>
      <c r="P114" s="258"/>
      <c r="Q114" s="258"/>
      <c r="R114" s="313"/>
    </row>
    <row r="115" spans="1:162">
      <c r="A115" s="271">
        <v>740</v>
      </c>
      <c r="B115" s="262" t="s">
        <v>539</v>
      </c>
      <c r="C115" s="252">
        <f>SUM(D115+E115+G115+I115+J115)</f>
        <v>2000</v>
      </c>
      <c r="D115" s="258"/>
      <c r="E115" s="258">
        <v>2000</v>
      </c>
      <c r="F115" s="258" t="s">
        <v>214</v>
      </c>
      <c r="G115" s="258"/>
      <c r="H115" s="258"/>
      <c r="I115" s="258"/>
      <c r="J115" s="313"/>
      <c r="K115" s="252">
        <f>SUM(L115+M115+O115+Q115+R115)</f>
        <v>0</v>
      </c>
      <c r="L115" s="258"/>
      <c r="M115" s="258"/>
      <c r="N115" s="258"/>
      <c r="O115" s="258"/>
      <c r="P115" s="258"/>
      <c r="Q115" s="258"/>
      <c r="R115" s="313"/>
    </row>
    <row r="116" spans="1:162">
      <c r="A116" s="271"/>
      <c r="B116" s="262"/>
      <c r="C116" s="252">
        <f>SUM(D116+E116+G116+I116+J116)</f>
        <v>0</v>
      </c>
      <c r="D116" s="258"/>
      <c r="E116" s="272"/>
      <c r="F116" s="272"/>
      <c r="G116" s="258"/>
      <c r="H116" s="258"/>
      <c r="I116" s="258"/>
      <c r="J116" s="313"/>
      <c r="K116" s="252">
        <f>SUM(L116+M116+O116+Q116+R116)</f>
        <v>0</v>
      </c>
      <c r="L116" s="258"/>
      <c r="M116" s="272"/>
      <c r="N116" s="272"/>
      <c r="O116" s="258"/>
      <c r="P116" s="258"/>
      <c r="Q116" s="258"/>
      <c r="R116" s="313"/>
    </row>
    <row r="117" spans="1:162">
      <c r="A117" s="269"/>
      <c r="B117" s="270" t="s">
        <v>226</v>
      </c>
      <c r="C117" s="267">
        <f t="shared" ref="C117:R117" si="25">SUM(C118:C119)</f>
        <v>130909</v>
      </c>
      <c r="D117" s="252">
        <f t="shared" si="25"/>
        <v>6500</v>
      </c>
      <c r="E117" s="252">
        <f t="shared" si="25"/>
        <v>0</v>
      </c>
      <c r="F117" s="252">
        <f t="shared" si="25"/>
        <v>0</v>
      </c>
      <c r="G117" s="252">
        <f t="shared" si="25"/>
        <v>124409</v>
      </c>
      <c r="H117" s="252">
        <f t="shared" si="25"/>
        <v>0</v>
      </c>
      <c r="I117" s="252">
        <f t="shared" si="25"/>
        <v>0</v>
      </c>
      <c r="J117" s="311">
        <f t="shared" si="25"/>
        <v>0</v>
      </c>
      <c r="K117" s="267">
        <f t="shared" si="25"/>
        <v>16100</v>
      </c>
      <c r="L117" s="252">
        <f t="shared" si="25"/>
        <v>6500</v>
      </c>
      <c r="M117" s="252">
        <f t="shared" si="25"/>
        <v>0</v>
      </c>
      <c r="N117" s="252">
        <f t="shared" si="25"/>
        <v>0</v>
      </c>
      <c r="O117" s="252">
        <f t="shared" si="25"/>
        <v>9600</v>
      </c>
      <c r="P117" s="252">
        <f t="shared" si="25"/>
        <v>0</v>
      </c>
      <c r="Q117" s="252">
        <f t="shared" si="25"/>
        <v>0</v>
      </c>
      <c r="R117" s="311">
        <f t="shared" si="25"/>
        <v>0</v>
      </c>
    </row>
    <row r="118" spans="1:162" ht="66" customHeight="1">
      <c r="A118" s="269">
        <v>866</v>
      </c>
      <c r="B118" s="266" t="s">
        <v>540</v>
      </c>
      <c r="C118" s="267">
        <f>SUM(D118+E118+G118+I118+J118)</f>
        <v>124409</v>
      </c>
      <c r="D118" s="253"/>
      <c r="E118" s="253"/>
      <c r="F118" s="253"/>
      <c r="G118" s="253">
        <v>124409</v>
      </c>
      <c r="H118" s="639" t="s">
        <v>541</v>
      </c>
      <c r="I118" s="253"/>
      <c r="J118" s="312"/>
      <c r="K118" s="267">
        <f>SUM(L118+M118+O118+Q118+R118)</f>
        <v>9600</v>
      </c>
      <c r="L118" s="253"/>
      <c r="M118" s="253"/>
      <c r="N118" s="253"/>
      <c r="O118" s="253">
        <v>9600</v>
      </c>
      <c r="P118" s="639"/>
      <c r="Q118" s="253"/>
      <c r="R118" s="312"/>
    </row>
    <row r="119" spans="1:162">
      <c r="A119" s="269">
        <v>866</v>
      </c>
      <c r="B119" s="640" t="s">
        <v>542</v>
      </c>
      <c r="C119" s="267">
        <f>SUM(D119+E119+G119+I119+J119)</f>
        <v>6500</v>
      </c>
      <c r="D119" s="253">
        <v>6500</v>
      </c>
      <c r="E119" s="253"/>
      <c r="F119" s="253"/>
      <c r="G119" s="253"/>
      <c r="H119" s="253"/>
      <c r="I119" s="253"/>
      <c r="J119" s="312"/>
      <c r="K119" s="267">
        <f>SUM(L119+M119+O119+Q119+R119)</f>
        <v>6500</v>
      </c>
      <c r="L119" s="253">
        <v>6500</v>
      </c>
      <c r="M119" s="253"/>
      <c r="N119" s="253"/>
      <c r="O119" s="253"/>
      <c r="P119" s="253"/>
      <c r="Q119" s="253"/>
      <c r="R119" s="312"/>
    </row>
    <row r="120" spans="1:162" ht="27.6">
      <c r="A120" s="279">
        <v>5300</v>
      </c>
      <c r="B120" s="273" t="s">
        <v>217</v>
      </c>
      <c r="C120" s="252">
        <f t="shared" ref="C120:R120" si="26">SUM(C121+C123+C126)</f>
        <v>44395</v>
      </c>
      <c r="D120" s="252">
        <f t="shared" si="26"/>
        <v>44395</v>
      </c>
      <c r="E120" s="252">
        <f t="shared" si="26"/>
        <v>0</v>
      </c>
      <c r="F120" s="252">
        <f t="shared" si="26"/>
        <v>0</v>
      </c>
      <c r="G120" s="252">
        <f t="shared" si="26"/>
        <v>0</v>
      </c>
      <c r="H120" s="252">
        <f t="shared" si="26"/>
        <v>0</v>
      </c>
      <c r="I120" s="252">
        <f t="shared" si="26"/>
        <v>0</v>
      </c>
      <c r="J120" s="252">
        <f t="shared" si="26"/>
        <v>0</v>
      </c>
      <c r="K120" s="252">
        <f t="shared" si="26"/>
        <v>0</v>
      </c>
      <c r="L120" s="252">
        <f t="shared" si="26"/>
        <v>0</v>
      </c>
      <c r="M120" s="252">
        <f t="shared" si="26"/>
        <v>0</v>
      </c>
      <c r="N120" s="252">
        <f t="shared" si="26"/>
        <v>0</v>
      </c>
      <c r="O120" s="252">
        <f t="shared" si="26"/>
        <v>0</v>
      </c>
      <c r="P120" s="252">
        <f t="shared" si="26"/>
        <v>0</v>
      </c>
      <c r="Q120" s="252">
        <f t="shared" si="26"/>
        <v>0</v>
      </c>
      <c r="R120" s="252">
        <f t="shared" si="26"/>
        <v>0</v>
      </c>
    </row>
    <row r="121" spans="1:162">
      <c r="A121" s="641"/>
      <c r="B121" s="321" t="s">
        <v>230</v>
      </c>
      <c r="C121" s="252">
        <f>SUM(C122)</f>
        <v>44395</v>
      </c>
      <c r="D121" s="258">
        <f t="shared" ref="D121:R121" si="27">SUM(D122)</f>
        <v>44395</v>
      </c>
      <c r="E121" s="258">
        <f t="shared" si="27"/>
        <v>0</v>
      </c>
      <c r="F121" s="258">
        <f t="shared" si="27"/>
        <v>0</v>
      </c>
      <c r="G121" s="258">
        <f t="shared" si="27"/>
        <v>0</v>
      </c>
      <c r="H121" s="258">
        <f t="shared" si="27"/>
        <v>0</v>
      </c>
      <c r="I121" s="258">
        <f t="shared" si="27"/>
        <v>0</v>
      </c>
      <c r="J121" s="258">
        <f t="shared" si="27"/>
        <v>0</v>
      </c>
      <c r="K121" s="252">
        <f>SUM(K122)</f>
        <v>0</v>
      </c>
      <c r="L121" s="258"/>
      <c r="M121" s="258">
        <f t="shared" si="27"/>
        <v>0</v>
      </c>
      <c r="N121" s="258">
        <f t="shared" si="27"/>
        <v>0</v>
      </c>
      <c r="O121" s="258">
        <f t="shared" si="27"/>
        <v>0</v>
      </c>
      <c r="P121" s="258">
        <f t="shared" si="27"/>
        <v>0</v>
      </c>
      <c r="Q121" s="258">
        <f t="shared" si="27"/>
        <v>0</v>
      </c>
      <c r="R121" s="258">
        <f t="shared" si="27"/>
        <v>0</v>
      </c>
      <c r="S121" s="268"/>
      <c r="T121" s="268"/>
      <c r="U121" s="268"/>
      <c r="V121" s="268"/>
      <c r="W121" s="268"/>
      <c r="X121" s="268"/>
      <c r="Y121" s="268"/>
      <c r="Z121" s="268"/>
      <c r="AA121" s="268"/>
      <c r="AB121" s="268"/>
      <c r="AC121" s="268"/>
      <c r="AD121" s="268"/>
      <c r="AE121" s="268"/>
      <c r="AF121" s="268"/>
      <c r="AG121" s="268"/>
      <c r="AH121" s="268"/>
      <c r="AI121" s="268"/>
      <c r="AJ121" s="268"/>
      <c r="AK121" s="268"/>
      <c r="AL121" s="268"/>
      <c r="AM121" s="268"/>
      <c r="AN121" s="268"/>
      <c r="AO121" s="268"/>
      <c r="AP121" s="268"/>
      <c r="AQ121" s="268"/>
      <c r="AR121" s="268"/>
      <c r="AS121" s="268"/>
      <c r="AT121" s="268"/>
      <c r="AU121" s="268"/>
      <c r="AV121" s="268"/>
      <c r="AW121" s="268"/>
      <c r="AX121" s="268"/>
      <c r="AY121" s="268"/>
      <c r="AZ121" s="268"/>
      <c r="BA121" s="268"/>
      <c r="BB121" s="268"/>
      <c r="BC121" s="268"/>
      <c r="BD121" s="268"/>
      <c r="BE121" s="268"/>
      <c r="BF121" s="268"/>
      <c r="BG121" s="268"/>
      <c r="BH121" s="268"/>
      <c r="BI121" s="268"/>
      <c r="BJ121" s="268"/>
      <c r="BK121" s="268"/>
      <c r="BL121" s="268"/>
      <c r="BM121" s="268"/>
      <c r="BN121" s="268"/>
      <c r="BO121" s="268"/>
      <c r="BP121" s="268"/>
      <c r="BQ121" s="268"/>
      <c r="BR121" s="268"/>
      <c r="BS121" s="268"/>
      <c r="BT121" s="268"/>
      <c r="BU121" s="268"/>
      <c r="BV121" s="268"/>
      <c r="BW121" s="268"/>
      <c r="BX121" s="268"/>
      <c r="BY121" s="268"/>
      <c r="BZ121" s="268"/>
      <c r="CA121" s="268"/>
      <c r="CB121" s="268"/>
      <c r="CC121" s="268"/>
      <c r="CD121" s="268"/>
      <c r="CE121" s="268"/>
      <c r="CF121" s="268"/>
      <c r="CG121" s="268"/>
      <c r="CH121" s="268"/>
      <c r="CI121" s="268"/>
      <c r="CJ121" s="268"/>
      <c r="CK121" s="268"/>
      <c r="CL121" s="268"/>
      <c r="CM121" s="268"/>
      <c r="CN121" s="268"/>
      <c r="CO121" s="268"/>
      <c r="CP121" s="268"/>
      <c r="CQ121" s="268"/>
      <c r="CR121" s="268"/>
      <c r="CS121" s="268"/>
      <c r="CT121" s="268"/>
      <c r="CU121" s="268"/>
      <c r="CV121" s="268"/>
      <c r="CW121" s="268"/>
      <c r="CX121" s="268"/>
      <c r="CY121" s="268"/>
      <c r="CZ121" s="268"/>
      <c r="DA121" s="268"/>
      <c r="DB121" s="268"/>
      <c r="DC121" s="268"/>
      <c r="DD121" s="268"/>
      <c r="DE121" s="268"/>
      <c r="DF121" s="268"/>
      <c r="DG121" s="268"/>
      <c r="DH121" s="268"/>
      <c r="DI121" s="268"/>
      <c r="DJ121" s="268"/>
      <c r="DK121" s="268"/>
      <c r="DL121" s="268"/>
      <c r="DM121" s="268"/>
      <c r="DN121" s="268"/>
      <c r="DO121" s="268"/>
      <c r="DP121" s="268"/>
      <c r="DQ121" s="268"/>
      <c r="DR121" s="268"/>
      <c r="DS121" s="268"/>
      <c r="DT121" s="268"/>
      <c r="DU121" s="268"/>
      <c r="DV121" s="268"/>
      <c r="DW121" s="268"/>
      <c r="DX121" s="268"/>
      <c r="DY121" s="268"/>
      <c r="DZ121" s="268"/>
      <c r="EA121" s="268"/>
      <c r="EB121" s="268"/>
      <c r="EC121" s="268"/>
      <c r="ED121" s="268"/>
      <c r="EE121" s="268"/>
      <c r="EF121" s="268"/>
      <c r="EG121" s="268"/>
      <c r="EH121" s="268"/>
      <c r="EI121" s="268"/>
      <c r="EJ121" s="268"/>
      <c r="EK121" s="268"/>
      <c r="EL121" s="268"/>
      <c r="EM121" s="268"/>
      <c r="EN121" s="268"/>
      <c r="EO121" s="268"/>
      <c r="EP121" s="268"/>
      <c r="EQ121" s="268"/>
      <c r="ER121" s="268"/>
      <c r="ES121" s="268"/>
      <c r="ET121" s="268"/>
      <c r="EU121" s="268"/>
      <c r="EV121" s="268"/>
      <c r="EW121" s="268"/>
      <c r="EX121" s="268"/>
      <c r="EY121" s="268"/>
      <c r="EZ121" s="268"/>
      <c r="FA121" s="268"/>
      <c r="FB121" s="268"/>
      <c r="FC121" s="268"/>
      <c r="FD121" s="642"/>
      <c r="FE121" s="642"/>
      <c r="FF121" s="642"/>
    </row>
    <row r="122" spans="1:162">
      <c r="A122" s="641">
        <v>122</v>
      </c>
      <c r="B122" s="321" t="s">
        <v>543</v>
      </c>
      <c r="C122" s="267">
        <f>SUM(D122+E122+G122+I122+J122)</f>
        <v>44395</v>
      </c>
      <c r="D122" s="258">
        <v>44395</v>
      </c>
      <c r="E122" s="258"/>
      <c r="F122" s="258"/>
      <c r="G122" s="258"/>
      <c r="H122" s="258"/>
      <c r="I122" s="258"/>
      <c r="J122" s="313"/>
      <c r="K122" s="267">
        <f>SUM(L122+M122+O122+Q122+R122)</f>
        <v>0</v>
      </c>
      <c r="L122" s="258"/>
      <c r="M122" s="258"/>
      <c r="N122" s="258"/>
      <c r="O122" s="258"/>
      <c r="P122" s="258"/>
      <c r="Q122" s="258"/>
      <c r="R122" s="313"/>
      <c r="S122" s="268"/>
      <c r="T122" s="268"/>
      <c r="U122" s="268"/>
      <c r="V122" s="268"/>
      <c r="W122" s="268"/>
      <c r="X122" s="268"/>
      <c r="Y122" s="268"/>
      <c r="Z122" s="268"/>
      <c r="AA122" s="268"/>
      <c r="AB122" s="268"/>
      <c r="AC122" s="268"/>
      <c r="AD122" s="268"/>
      <c r="AE122" s="268"/>
      <c r="AF122" s="268"/>
      <c r="AG122" s="268"/>
      <c r="AH122" s="268"/>
      <c r="AI122" s="268"/>
      <c r="AJ122" s="268"/>
      <c r="AK122" s="268"/>
      <c r="AL122" s="268"/>
      <c r="AM122" s="268"/>
      <c r="AN122" s="268"/>
      <c r="AO122" s="268"/>
      <c r="AP122" s="268"/>
      <c r="AQ122" s="268"/>
      <c r="AR122" s="268"/>
      <c r="AS122" s="268"/>
      <c r="AT122" s="268"/>
      <c r="AU122" s="268"/>
      <c r="AV122" s="268"/>
      <c r="AW122" s="268"/>
      <c r="AX122" s="268"/>
      <c r="AY122" s="268"/>
      <c r="AZ122" s="268"/>
      <c r="BA122" s="268"/>
      <c r="BB122" s="268"/>
      <c r="BC122" s="268"/>
      <c r="BD122" s="268"/>
      <c r="BE122" s="268"/>
      <c r="BF122" s="268"/>
      <c r="BG122" s="268"/>
      <c r="BH122" s="268"/>
      <c r="BI122" s="268"/>
      <c r="BJ122" s="268"/>
      <c r="BK122" s="268"/>
      <c r="BL122" s="268"/>
      <c r="BM122" s="268"/>
      <c r="BN122" s="268"/>
      <c r="BO122" s="268"/>
      <c r="BP122" s="268"/>
      <c r="BQ122" s="268"/>
      <c r="BR122" s="268"/>
      <c r="BS122" s="268"/>
      <c r="BT122" s="268"/>
      <c r="BU122" s="268"/>
      <c r="BV122" s="268"/>
      <c r="BW122" s="268"/>
      <c r="BX122" s="268"/>
      <c r="BY122" s="268"/>
      <c r="BZ122" s="268"/>
      <c r="CA122" s="268"/>
      <c r="CB122" s="268"/>
      <c r="CC122" s="268"/>
      <c r="CD122" s="268"/>
      <c r="CE122" s="268"/>
      <c r="CF122" s="268"/>
      <c r="CG122" s="268"/>
      <c r="CH122" s="268"/>
      <c r="CI122" s="268"/>
      <c r="CJ122" s="268"/>
      <c r="CK122" s="268"/>
      <c r="CL122" s="268"/>
      <c r="CM122" s="268"/>
      <c r="CN122" s="268"/>
      <c r="CO122" s="268"/>
      <c r="CP122" s="268"/>
      <c r="CQ122" s="268"/>
      <c r="CR122" s="268"/>
      <c r="CS122" s="268"/>
      <c r="CT122" s="268"/>
      <c r="CU122" s="268"/>
      <c r="CV122" s="268"/>
      <c r="CW122" s="268"/>
      <c r="CX122" s="268"/>
      <c r="CY122" s="268"/>
      <c r="CZ122" s="268"/>
      <c r="DA122" s="268"/>
      <c r="DB122" s="268"/>
      <c r="DC122" s="268"/>
      <c r="DD122" s="268"/>
      <c r="DE122" s="268"/>
      <c r="DF122" s="268"/>
      <c r="DG122" s="268"/>
      <c r="DH122" s="268"/>
      <c r="DI122" s="268"/>
      <c r="DJ122" s="268"/>
      <c r="DK122" s="268"/>
      <c r="DL122" s="268"/>
      <c r="DM122" s="268"/>
      <c r="DN122" s="268"/>
      <c r="DO122" s="268"/>
      <c r="DP122" s="268"/>
      <c r="DQ122" s="268"/>
      <c r="DR122" s="268"/>
      <c r="DS122" s="268"/>
      <c r="DT122" s="268"/>
      <c r="DU122" s="268"/>
      <c r="DV122" s="268"/>
      <c r="DW122" s="268"/>
      <c r="DX122" s="268"/>
      <c r="DY122" s="268"/>
      <c r="DZ122" s="268"/>
      <c r="EA122" s="268"/>
      <c r="EB122" s="268"/>
      <c r="EC122" s="268"/>
      <c r="ED122" s="268"/>
      <c r="EE122" s="268"/>
      <c r="EF122" s="268"/>
      <c r="EG122" s="268"/>
      <c r="EH122" s="268"/>
      <c r="EI122" s="268"/>
      <c r="EJ122" s="268"/>
      <c r="EK122" s="268"/>
      <c r="EL122" s="268"/>
      <c r="EM122" s="268"/>
      <c r="EN122" s="268"/>
      <c r="EO122" s="268"/>
      <c r="EP122" s="268"/>
      <c r="EQ122" s="268"/>
      <c r="ER122" s="268"/>
      <c r="ES122" s="268"/>
      <c r="ET122" s="268"/>
      <c r="EU122" s="268"/>
      <c r="EV122" s="268"/>
      <c r="EW122" s="268"/>
      <c r="EX122" s="268"/>
      <c r="EY122" s="268"/>
      <c r="EZ122" s="268"/>
      <c r="FA122" s="268"/>
      <c r="FB122" s="268"/>
      <c r="FC122" s="268"/>
      <c r="FD122" s="642"/>
      <c r="FE122" s="642"/>
      <c r="FF122" s="642"/>
    </row>
    <row r="123" spans="1:162">
      <c r="A123" s="641"/>
      <c r="B123" s="321"/>
      <c r="C123" s="252">
        <f t="shared" ref="C123:R123" si="28">SUM(C124:C125)</f>
        <v>0</v>
      </c>
      <c r="D123" s="258">
        <f t="shared" si="28"/>
        <v>0</v>
      </c>
      <c r="E123" s="258">
        <f t="shared" si="28"/>
        <v>0</v>
      </c>
      <c r="F123" s="258">
        <f t="shared" si="28"/>
        <v>0</v>
      </c>
      <c r="G123" s="258">
        <f t="shared" si="28"/>
        <v>0</v>
      </c>
      <c r="H123" s="258">
        <f t="shared" si="28"/>
        <v>0</v>
      </c>
      <c r="I123" s="258">
        <f t="shared" si="28"/>
        <v>0</v>
      </c>
      <c r="J123" s="258">
        <f t="shared" si="28"/>
        <v>0</v>
      </c>
      <c r="K123" s="252">
        <f t="shared" si="28"/>
        <v>0</v>
      </c>
      <c r="L123" s="258">
        <f t="shared" si="28"/>
        <v>0</v>
      </c>
      <c r="M123" s="258">
        <f t="shared" si="28"/>
        <v>0</v>
      </c>
      <c r="N123" s="258">
        <f t="shared" si="28"/>
        <v>0</v>
      </c>
      <c r="O123" s="258">
        <f t="shared" si="28"/>
        <v>0</v>
      </c>
      <c r="P123" s="258">
        <f t="shared" si="28"/>
        <v>0</v>
      </c>
      <c r="Q123" s="258">
        <f t="shared" si="28"/>
        <v>0</v>
      </c>
      <c r="R123" s="258">
        <f t="shared" si="28"/>
        <v>0</v>
      </c>
      <c r="S123" s="268"/>
      <c r="T123" s="268"/>
      <c r="U123" s="268"/>
      <c r="V123" s="268"/>
      <c r="W123" s="268"/>
      <c r="X123" s="268"/>
      <c r="Y123" s="268"/>
      <c r="Z123" s="268"/>
      <c r="AA123" s="268"/>
      <c r="AB123" s="268"/>
      <c r="AC123" s="268"/>
      <c r="AD123" s="268"/>
      <c r="AE123" s="268"/>
      <c r="AF123" s="268"/>
      <c r="AG123" s="268"/>
      <c r="AH123" s="268"/>
      <c r="AI123" s="268"/>
      <c r="AJ123" s="268"/>
      <c r="AK123" s="268"/>
      <c r="AL123" s="268"/>
      <c r="AM123" s="268"/>
      <c r="AN123" s="268"/>
      <c r="AO123" s="268"/>
      <c r="AP123" s="268"/>
      <c r="AQ123" s="268"/>
      <c r="AR123" s="268"/>
      <c r="AS123" s="268"/>
      <c r="AT123" s="268"/>
      <c r="AU123" s="268"/>
      <c r="AV123" s="268"/>
      <c r="AW123" s="268"/>
      <c r="AX123" s="268"/>
      <c r="AY123" s="268"/>
      <c r="AZ123" s="268"/>
      <c r="BA123" s="268"/>
      <c r="BB123" s="268"/>
      <c r="BC123" s="268"/>
      <c r="BD123" s="268"/>
      <c r="BE123" s="268"/>
      <c r="BF123" s="268"/>
      <c r="BG123" s="268"/>
      <c r="BH123" s="268"/>
      <c r="BI123" s="268"/>
      <c r="BJ123" s="268"/>
      <c r="BK123" s="268"/>
      <c r="BL123" s="268"/>
      <c r="BM123" s="268"/>
      <c r="BN123" s="268"/>
      <c r="BO123" s="268"/>
      <c r="BP123" s="268"/>
      <c r="BQ123" s="268"/>
      <c r="BR123" s="268"/>
      <c r="BS123" s="268"/>
      <c r="BT123" s="268"/>
      <c r="BU123" s="268"/>
      <c r="BV123" s="268"/>
      <c r="BW123" s="268"/>
      <c r="BX123" s="268"/>
      <c r="BY123" s="268"/>
      <c r="BZ123" s="268"/>
      <c r="CA123" s="268"/>
      <c r="CB123" s="268"/>
      <c r="CC123" s="268"/>
      <c r="CD123" s="268"/>
      <c r="CE123" s="268"/>
      <c r="CF123" s="268"/>
      <c r="CG123" s="268"/>
      <c r="CH123" s="268"/>
      <c r="CI123" s="268"/>
      <c r="CJ123" s="268"/>
      <c r="CK123" s="268"/>
      <c r="CL123" s="268"/>
      <c r="CM123" s="268"/>
      <c r="CN123" s="268"/>
      <c r="CO123" s="268"/>
      <c r="CP123" s="268"/>
      <c r="CQ123" s="268"/>
      <c r="CR123" s="268"/>
      <c r="CS123" s="268"/>
      <c r="CT123" s="268"/>
      <c r="CU123" s="268"/>
      <c r="CV123" s="268"/>
      <c r="CW123" s="268"/>
      <c r="CX123" s="268"/>
      <c r="CY123" s="268"/>
      <c r="CZ123" s="268"/>
      <c r="DA123" s="268"/>
      <c r="DB123" s="268"/>
      <c r="DC123" s="268"/>
      <c r="DD123" s="268"/>
      <c r="DE123" s="268"/>
      <c r="DF123" s="268"/>
      <c r="DG123" s="268"/>
      <c r="DH123" s="268"/>
      <c r="DI123" s="268"/>
      <c r="DJ123" s="268"/>
      <c r="DK123" s="268"/>
      <c r="DL123" s="268"/>
      <c r="DM123" s="268"/>
      <c r="DN123" s="268"/>
      <c r="DO123" s="268"/>
      <c r="DP123" s="268"/>
      <c r="DQ123" s="268"/>
      <c r="DR123" s="268"/>
      <c r="DS123" s="268"/>
      <c r="DT123" s="268"/>
      <c r="DU123" s="268"/>
      <c r="DV123" s="268"/>
      <c r="DW123" s="268"/>
      <c r="DX123" s="268"/>
      <c r="DY123" s="268"/>
      <c r="DZ123" s="268"/>
      <c r="EA123" s="268"/>
      <c r="EB123" s="268"/>
      <c r="EC123" s="268"/>
      <c r="ED123" s="268"/>
      <c r="EE123" s="268"/>
      <c r="EF123" s="268"/>
      <c r="EG123" s="268"/>
      <c r="EH123" s="268"/>
      <c r="EI123" s="268"/>
      <c r="EJ123" s="268"/>
      <c r="EK123" s="268"/>
      <c r="EL123" s="268"/>
      <c r="EM123" s="268"/>
      <c r="EN123" s="268"/>
      <c r="EO123" s="268"/>
      <c r="EP123" s="268"/>
      <c r="EQ123" s="268"/>
      <c r="ER123" s="268"/>
      <c r="ES123" s="268"/>
      <c r="ET123" s="268"/>
      <c r="EU123" s="268"/>
      <c r="EV123" s="268"/>
      <c r="EW123" s="268"/>
      <c r="EX123" s="268"/>
      <c r="EY123" s="268"/>
      <c r="EZ123" s="268"/>
      <c r="FA123" s="268"/>
      <c r="FB123" s="268"/>
      <c r="FC123" s="268"/>
      <c r="FD123" s="642"/>
      <c r="FE123" s="642"/>
      <c r="FF123" s="642"/>
    </row>
    <row r="124" spans="1:162">
      <c r="A124" s="641"/>
      <c r="B124" s="321"/>
      <c r="C124" s="267"/>
      <c r="D124" s="258"/>
      <c r="E124" s="258"/>
      <c r="F124" s="258"/>
      <c r="G124" s="258"/>
      <c r="H124" s="258"/>
      <c r="I124" s="258"/>
      <c r="J124" s="313"/>
      <c r="K124" s="267"/>
      <c r="L124" s="258"/>
      <c r="M124" s="258"/>
      <c r="N124" s="258"/>
      <c r="O124" s="258"/>
      <c r="P124" s="258"/>
      <c r="Q124" s="258"/>
      <c r="R124" s="313"/>
      <c r="S124" s="268"/>
      <c r="T124" s="268"/>
      <c r="U124" s="268"/>
      <c r="V124" s="268"/>
      <c r="W124" s="268"/>
      <c r="X124" s="268"/>
      <c r="Y124" s="268"/>
      <c r="Z124" s="268"/>
      <c r="AA124" s="268"/>
      <c r="AB124" s="268"/>
      <c r="AC124" s="268"/>
      <c r="AD124" s="268"/>
      <c r="AE124" s="268"/>
      <c r="AF124" s="268"/>
      <c r="AG124" s="268"/>
      <c r="AH124" s="268"/>
      <c r="AI124" s="268"/>
      <c r="AJ124" s="268"/>
      <c r="AK124" s="268"/>
      <c r="AL124" s="268"/>
      <c r="AM124" s="268"/>
      <c r="AN124" s="268"/>
      <c r="AO124" s="268"/>
      <c r="AP124" s="268"/>
      <c r="AQ124" s="268"/>
      <c r="AR124" s="268"/>
      <c r="AS124" s="268"/>
      <c r="AT124" s="268"/>
      <c r="AU124" s="268"/>
      <c r="AV124" s="268"/>
      <c r="AW124" s="268"/>
      <c r="AX124" s="268"/>
      <c r="AY124" s="268"/>
      <c r="AZ124" s="268"/>
      <c r="BA124" s="268"/>
      <c r="BB124" s="268"/>
      <c r="BC124" s="268"/>
      <c r="BD124" s="268"/>
      <c r="BE124" s="268"/>
      <c r="BF124" s="268"/>
      <c r="BG124" s="268"/>
      <c r="BH124" s="268"/>
      <c r="BI124" s="268"/>
      <c r="BJ124" s="268"/>
      <c r="BK124" s="268"/>
      <c r="BL124" s="268"/>
      <c r="BM124" s="268"/>
      <c r="BN124" s="268"/>
      <c r="BO124" s="268"/>
      <c r="BP124" s="268"/>
      <c r="BQ124" s="268"/>
      <c r="BR124" s="268"/>
      <c r="BS124" s="268"/>
      <c r="BT124" s="268"/>
      <c r="BU124" s="268"/>
      <c r="BV124" s="268"/>
      <c r="BW124" s="268"/>
      <c r="BX124" s="268"/>
      <c r="BY124" s="268"/>
      <c r="BZ124" s="268"/>
      <c r="CA124" s="268"/>
      <c r="CB124" s="268"/>
      <c r="CC124" s="268"/>
      <c r="CD124" s="268"/>
      <c r="CE124" s="268"/>
      <c r="CF124" s="268"/>
      <c r="CG124" s="268"/>
      <c r="CH124" s="268"/>
      <c r="CI124" s="268"/>
      <c r="CJ124" s="268"/>
      <c r="CK124" s="268"/>
      <c r="CL124" s="268"/>
      <c r="CM124" s="268"/>
      <c r="CN124" s="268"/>
      <c r="CO124" s="268"/>
      <c r="CP124" s="268"/>
      <c r="CQ124" s="268"/>
      <c r="CR124" s="268"/>
      <c r="CS124" s="268"/>
      <c r="CT124" s="268"/>
      <c r="CU124" s="268"/>
      <c r="CV124" s="268"/>
      <c r="CW124" s="268"/>
      <c r="CX124" s="268"/>
      <c r="CY124" s="268"/>
      <c r="CZ124" s="268"/>
      <c r="DA124" s="268"/>
      <c r="DB124" s="268"/>
      <c r="DC124" s="268"/>
      <c r="DD124" s="268"/>
      <c r="DE124" s="268"/>
      <c r="DF124" s="268"/>
      <c r="DG124" s="268"/>
      <c r="DH124" s="268"/>
      <c r="DI124" s="268"/>
      <c r="DJ124" s="268"/>
      <c r="DK124" s="268"/>
      <c r="DL124" s="268"/>
      <c r="DM124" s="268"/>
      <c r="DN124" s="268"/>
      <c r="DO124" s="268"/>
      <c r="DP124" s="268"/>
      <c r="DQ124" s="268"/>
      <c r="DR124" s="268"/>
      <c r="DS124" s="268"/>
      <c r="DT124" s="268"/>
      <c r="DU124" s="268"/>
      <c r="DV124" s="268"/>
      <c r="DW124" s="268"/>
      <c r="DX124" s="268"/>
      <c r="DY124" s="268"/>
      <c r="DZ124" s="268"/>
      <c r="EA124" s="268"/>
      <c r="EB124" s="268"/>
      <c r="EC124" s="268"/>
      <c r="ED124" s="268"/>
      <c r="EE124" s="268"/>
      <c r="EF124" s="268"/>
      <c r="EG124" s="268"/>
      <c r="EH124" s="268"/>
      <c r="EI124" s="268"/>
      <c r="EJ124" s="268"/>
      <c r="EK124" s="268"/>
      <c r="EL124" s="268"/>
      <c r="EM124" s="268"/>
      <c r="EN124" s="268"/>
      <c r="EO124" s="268"/>
      <c r="EP124" s="268"/>
      <c r="EQ124" s="268"/>
      <c r="ER124" s="268"/>
      <c r="ES124" s="268"/>
      <c r="ET124" s="268"/>
      <c r="EU124" s="268"/>
      <c r="EV124" s="268"/>
      <c r="EW124" s="268"/>
      <c r="EX124" s="268"/>
      <c r="EY124" s="268"/>
      <c r="EZ124" s="268"/>
      <c r="FA124" s="268"/>
      <c r="FB124" s="268"/>
      <c r="FC124" s="268"/>
      <c r="FD124" s="642"/>
      <c r="FE124" s="642"/>
      <c r="FF124" s="642"/>
    </row>
    <row r="125" spans="1:162">
      <c r="A125" s="641"/>
      <c r="B125" s="321"/>
      <c r="C125" s="267"/>
      <c r="D125" s="258"/>
      <c r="E125" s="258"/>
      <c r="F125" s="258"/>
      <c r="G125" s="258"/>
      <c r="H125" s="258"/>
      <c r="I125" s="258"/>
      <c r="J125" s="313"/>
      <c r="K125" s="267"/>
      <c r="L125" s="258"/>
      <c r="M125" s="258"/>
      <c r="N125" s="258"/>
      <c r="O125" s="258"/>
      <c r="P125" s="258"/>
      <c r="Q125" s="258"/>
      <c r="R125" s="313"/>
      <c r="S125" s="268"/>
      <c r="T125" s="268"/>
      <c r="U125" s="268"/>
      <c r="V125" s="268"/>
      <c r="W125" s="268"/>
      <c r="X125" s="268"/>
      <c r="Y125" s="268"/>
      <c r="Z125" s="268"/>
      <c r="AA125" s="268"/>
      <c r="AB125" s="268"/>
      <c r="AC125" s="268"/>
      <c r="AD125" s="268"/>
      <c r="AE125" s="268"/>
      <c r="AF125" s="268"/>
      <c r="AG125" s="268"/>
      <c r="AH125" s="268"/>
      <c r="AI125" s="268"/>
      <c r="AJ125" s="268"/>
      <c r="AK125" s="268"/>
      <c r="AL125" s="268"/>
      <c r="AM125" s="268"/>
      <c r="AN125" s="268"/>
      <c r="AO125" s="268"/>
      <c r="AP125" s="268"/>
      <c r="AQ125" s="268"/>
      <c r="AR125" s="268"/>
      <c r="AS125" s="268"/>
      <c r="AT125" s="268"/>
      <c r="AU125" s="268"/>
      <c r="AV125" s="268"/>
      <c r="AW125" s="268"/>
      <c r="AX125" s="268"/>
      <c r="AY125" s="268"/>
      <c r="AZ125" s="268"/>
      <c r="BA125" s="268"/>
      <c r="BB125" s="268"/>
      <c r="BC125" s="268"/>
      <c r="BD125" s="268"/>
      <c r="BE125" s="268"/>
      <c r="BF125" s="268"/>
      <c r="BG125" s="268"/>
      <c r="BH125" s="268"/>
      <c r="BI125" s="268"/>
      <c r="BJ125" s="268"/>
      <c r="BK125" s="268"/>
      <c r="BL125" s="268"/>
      <c r="BM125" s="268"/>
      <c r="BN125" s="268"/>
      <c r="BO125" s="268"/>
      <c r="BP125" s="268"/>
      <c r="BQ125" s="268"/>
      <c r="BR125" s="268"/>
      <c r="BS125" s="268"/>
      <c r="BT125" s="268"/>
      <c r="BU125" s="268"/>
      <c r="BV125" s="268"/>
      <c r="BW125" s="268"/>
      <c r="BX125" s="268"/>
      <c r="BY125" s="268"/>
      <c r="BZ125" s="268"/>
      <c r="CA125" s="268"/>
      <c r="CB125" s="268"/>
      <c r="CC125" s="268"/>
      <c r="CD125" s="268"/>
      <c r="CE125" s="268"/>
      <c r="CF125" s="268"/>
      <c r="CG125" s="268"/>
      <c r="CH125" s="268"/>
      <c r="CI125" s="268"/>
      <c r="CJ125" s="268"/>
      <c r="CK125" s="268"/>
      <c r="CL125" s="268"/>
      <c r="CM125" s="268"/>
      <c r="CN125" s="268"/>
      <c r="CO125" s="268"/>
      <c r="CP125" s="268"/>
      <c r="CQ125" s="268"/>
      <c r="CR125" s="268"/>
      <c r="CS125" s="268"/>
      <c r="CT125" s="268"/>
      <c r="CU125" s="268"/>
      <c r="CV125" s="268"/>
      <c r="CW125" s="268"/>
      <c r="CX125" s="268"/>
      <c r="CY125" s="268"/>
      <c r="CZ125" s="268"/>
      <c r="DA125" s="268"/>
      <c r="DB125" s="268"/>
      <c r="DC125" s="268"/>
      <c r="DD125" s="268"/>
      <c r="DE125" s="268"/>
      <c r="DF125" s="268"/>
      <c r="DG125" s="268"/>
      <c r="DH125" s="268"/>
      <c r="DI125" s="268"/>
      <c r="DJ125" s="268"/>
      <c r="DK125" s="268"/>
      <c r="DL125" s="268"/>
      <c r="DM125" s="268"/>
      <c r="DN125" s="268"/>
      <c r="DO125" s="268"/>
      <c r="DP125" s="268"/>
      <c r="DQ125" s="268"/>
      <c r="DR125" s="268"/>
      <c r="DS125" s="268"/>
      <c r="DT125" s="268"/>
      <c r="DU125" s="268"/>
      <c r="DV125" s="268"/>
      <c r="DW125" s="268"/>
      <c r="DX125" s="268"/>
      <c r="DY125" s="268"/>
      <c r="DZ125" s="268"/>
      <c r="EA125" s="268"/>
      <c r="EB125" s="268"/>
      <c r="EC125" s="268"/>
      <c r="ED125" s="268"/>
      <c r="EE125" s="268"/>
      <c r="EF125" s="268"/>
      <c r="EG125" s="268"/>
      <c r="EH125" s="268"/>
      <c r="EI125" s="268"/>
      <c r="EJ125" s="268"/>
      <c r="EK125" s="268"/>
      <c r="EL125" s="268"/>
      <c r="EM125" s="268"/>
      <c r="EN125" s="268"/>
      <c r="EO125" s="268"/>
      <c r="EP125" s="268"/>
      <c r="EQ125" s="268"/>
      <c r="ER125" s="268"/>
      <c r="ES125" s="268"/>
      <c r="ET125" s="268"/>
      <c r="EU125" s="268"/>
      <c r="EV125" s="268"/>
      <c r="EW125" s="268"/>
      <c r="EX125" s="268"/>
      <c r="EY125" s="268"/>
      <c r="EZ125" s="268"/>
      <c r="FA125" s="268"/>
      <c r="FB125" s="268"/>
      <c r="FC125" s="268"/>
      <c r="FD125" s="642"/>
      <c r="FE125" s="642"/>
      <c r="FF125" s="642"/>
    </row>
    <row r="126" spans="1:162">
      <c r="A126" s="641"/>
      <c r="B126" s="321" t="s">
        <v>226</v>
      </c>
      <c r="C126" s="252">
        <f>SUM(C127)</f>
        <v>0</v>
      </c>
      <c r="D126" s="258">
        <f t="shared" ref="D126:R126" si="29">SUM(D127)</f>
        <v>0</v>
      </c>
      <c r="E126" s="258">
        <f t="shared" si="29"/>
        <v>0</v>
      </c>
      <c r="F126" s="258">
        <f t="shared" si="29"/>
        <v>0</v>
      </c>
      <c r="G126" s="258">
        <f t="shared" si="29"/>
        <v>0</v>
      </c>
      <c r="H126" s="258">
        <f t="shared" si="29"/>
        <v>0</v>
      </c>
      <c r="I126" s="258">
        <f t="shared" si="29"/>
        <v>0</v>
      </c>
      <c r="J126" s="258">
        <f t="shared" si="29"/>
        <v>0</v>
      </c>
      <c r="K126" s="252">
        <f>SUM(K127)</f>
        <v>0</v>
      </c>
      <c r="L126" s="258">
        <f t="shared" si="29"/>
        <v>0</v>
      </c>
      <c r="M126" s="258">
        <f t="shared" si="29"/>
        <v>0</v>
      </c>
      <c r="N126" s="258">
        <f t="shared" si="29"/>
        <v>0</v>
      </c>
      <c r="O126" s="258">
        <f t="shared" si="29"/>
        <v>0</v>
      </c>
      <c r="P126" s="258">
        <f t="shared" si="29"/>
        <v>0</v>
      </c>
      <c r="Q126" s="258">
        <f t="shared" si="29"/>
        <v>0</v>
      </c>
      <c r="R126" s="258">
        <f t="shared" si="29"/>
        <v>0</v>
      </c>
      <c r="S126" s="268"/>
      <c r="T126" s="268"/>
      <c r="U126" s="268"/>
      <c r="V126" s="268"/>
      <c r="W126" s="268"/>
      <c r="X126" s="268"/>
      <c r="Y126" s="268"/>
      <c r="Z126" s="268"/>
      <c r="AA126" s="268"/>
      <c r="AB126" s="268"/>
      <c r="AC126" s="268"/>
      <c r="AD126" s="268"/>
      <c r="AE126" s="268"/>
      <c r="AF126" s="268"/>
      <c r="AG126" s="268"/>
      <c r="AH126" s="268"/>
      <c r="AI126" s="268"/>
      <c r="AJ126" s="268"/>
      <c r="AK126" s="268"/>
      <c r="AL126" s="268"/>
      <c r="AM126" s="268"/>
      <c r="AN126" s="268"/>
      <c r="AO126" s="268"/>
      <c r="AP126" s="268"/>
      <c r="AQ126" s="268"/>
      <c r="AR126" s="268"/>
      <c r="AS126" s="268"/>
      <c r="AT126" s="268"/>
      <c r="AU126" s="268"/>
      <c r="AV126" s="268"/>
      <c r="AW126" s="268"/>
      <c r="AX126" s="268"/>
      <c r="AY126" s="268"/>
      <c r="AZ126" s="268"/>
      <c r="BA126" s="268"/>
      <c r="BB126" s="268"/>
      <c r="BC126" s="268"/>
      <c r="BD126" s="268"/>
      <c r="BE126" s="268"/>
      <c r="BF126" s="268"/>
      <c r="BG126" s="268"/>
      <c r="BH126" s="268"/>
      <c r="BI126" s="268"/>
      <c r="BJ126" s="268"/>
      <c r="BK126" s="268"/>
      <c r="BL126" s="268"/>
      <c r="BM126" s="268"/>
      <c r="BN126" s="268"/>
      <c r="BO126" s="268"/>
      <c r="BP126" s="268"/>
      <c r="BQ126" s="268"/>
      <c r="BR126" s="268"/>
      <c r="BS126" s="268"/>
      <c r="BT126" s="268"/>
      <c r="BU126" s="268"/>
      <c r="BV126" s="268"/>
      <c r="BW126" s="268"/>
      <c r="BX126" s="268"/>
      <c r="BY126" s="268"/>
      <c r="BZ126" s="268"/>
      <c r="CA126" s="268"/>
      <c r="CB126" s="268"/>
      <c r="CC126" s="268"/>
      <c r="CD126" s="268"/>
      <c r="CE126" s="268"/>
      <c r="CF126" s="268"/>
      <c r="CG126" s="268"/>
      <c r="CH126" s="268"/>
      <c r="CI126" s="268"/>
      <c r="CJ126" s="268"/>
      <c r="CK126" s="268"/>
      <c r="CL126" s="268"/>
      <c r="CM126" s="268"/>
      <c r="CN126" s="268"/>
      <c r="CO126" s="268"/>
      <c r="CP126" s="268"/>
      <c r="CQ126" s="268"/>
      <c r="CR126" s="268"/>
      <c r="CS126" s="268"/>
      <c r="CT126" s="268"/>
      <c r="CU126" s="268"/>
      <c r="CV126" s="268"/>
      <c r="CW126" s="268"/>
      <c r="CX126" s="268"/>
      <c r="CY126" s="268"/>
      <c r="CZ126" s="268"/>
      <c r="DA126" s="268"/>
      <c r="DB126" s="268"/>
      <c r="DC126" s="268"/>
      <c r="DD126" s="268"/>
      <c r="DE126" s="268"/>
      <c r="DF126" s="268"/>
      <c r="DG126" s="268"/>
      <c r="DH126" s="268"/>
      <c r="DI126" s="268"/>
      <c r="DJ126" s="268"/>
      <c r="DK126" s="268"/>
      <c r="DL126" s="268"/>
      <c r="DM126" s="268"/>
      <c r="DN126" s="268"/>
      <c r="DO126" s="268"/>
      <c r="DP126" s="268"/>
      <c r="DQ126" s="268"/>
      <c r="DR126" s="268"/>
      <c r="DS126" s="268"/>
      <c r="DT126" s="268"/>
      <c r="DU126" s="268"/>
      <c r="DV126" s="268"/>
      <c r="DW126" s="268"/>
      <c r="DX126" s="268"/>
      <c r="DY126" s="268"/>
      <c r="DZ126" s="268"/>
      <c r="EA126" s="268"/>
      <c r="EB126" s="268"/>
      <c r="EC126" s="268"/>
      <c r="ED126" s="268"/>
      <c r="EE126" s="268"/>
      <c r="EF126" s="268"/>
      <c r="EG126" s="268"/>
      <c r="EH126" s="268"/>
      <c r="EI126" s="268"/>
      <c r="EJ126" s="268"/>
      <c r="EK126" s="268"/>
      <c r="EL126" s="268"/>
      <c r="EM126" s="268"/>
      <c r="EN126" s="268"/>
      <c r="EO126" s="268"/>
      <c r="EP126" s="268"/>
      <c r="EQ126" s="268"/>
      <c r="ER126" s="268"/>
      <c r="ES126" s="268"/>
      <c r="ET126" s="268"/>
      <c r="EU126" s="268"/>
      <c r="EV126" s="268"/>
      <c r="EW126" s="268"/>
      <c r="EX126" s="268"/>
      <c r="EY126" s="268"/>
      <c r="EZ126" s="268"/>
      <c r="FA126" s="268"/>
      <c r="FB126" s="268"/>
      <c r="FC126" s="268"/>
      <c r="FD126" s="642"/>
      <c r="FE126" s="642"/>
      <c r="FF126" s="642"/>
    </row>
    <row r="127" spans="1:162" ht="27.6">
      <c r="A127" s="641">
        <v>865</v>
      </c>
      <c r="B127" s="321" t="s">
        <v>544</v>
      </c>
      <c r="C127" s="267">
        <f>SUM(D127+E127+G127+I127+J127)</f>
        <v>0</v>
      </c>
      <c r="D127" s="258"/>
      <c r="E127" s="258"/>
      <c r="F127" s="258"/>
      <c r="G127" s="258"/>
      <c r="H127" s="258"/>
      <c r="I127" s="258"/>
      <c r="J127" s="313"/>
      <c r="K127" s="267">
        <f>SUM(L127+M127+O127+Q127+R127)</f>
        <v>0</v>
      </c>
      <c r="L127" s="258"/>
      <c r="M127" s="258"/>
      <c r="N127" s="258"/>
      <c r="O127" s="258"/>
      <c r="P127" s="258"/>
      <c r="Q127" s="258"/>
      <c r="R127" s="313"/>
      <c r="S127" s="268"/>
      <c r="T127" s="268"/>
      <c r="U127" s="268"/>
      <c r="V127" s="268"/>
      <c r="W127" s="268"/>
      <c r="X127" s="268"/>
      <c r="Y127" s="268"/>
      <c r="Z127" s="268"/>
      <c r="AA127" s="268"/>
      <c r="AB127" s="268"/>
      <c r="AC127" s="268"/>
      <c r="AD127" s="268"/>
      <c r="AE127" s="268"/>
      <c r="AF127" s="268"/>
      <c r="AG127" s="268"/>
      <c r="AH127" s="268"/>
      <c r="AI127" s="268"/>
      <c r="AJ127" s="268"/>
      <c r="AK127" s="268"/>
      <c r="AL127" s="268"/>
      <c r="AM127" s="268"/>
      <c r="AN127" s="268"/>
      <c r="AO127" s="268"/>
      <c r="AP127" s="268"/>
      <c r="AQ127" s="268"/>
      <c r="AR127" s="268"/>
      <c r="AS127" s="268"/>
      <c r="AT127" s="268"/>
      <c r="AU127" s="268"/>
      <c r="AV127" s="268"/>
      <c r="AW127" s="268"/>
      <c r="AX127" s="268"/>
      <c r="AY127" s="268"/>
      <c r="AZ127" s="268"/>
      <c r="BA127" s="268"/>
      <c r="BB127" s="268"/>
      <c r="BC127" s="268"/>
      <c r="BD127" s="268"/>
      <c r="BE127" s="268"/>
      <c r="BF127" s="268"/>
      <c r="BG127" s="268"/>
      <c r="BH127" s="268"/>
      <c r="BI127" s="268"/>
      <c r="BJ127" s="268"/>
      <c r="BK127" s="268"/>
      <c r="BL127" s="268"/>
      <c r="BM127" s="268"/>
      <c r="BN127" s="268"/>
      <c r="BO127" s="268"/>
      <c r="BP127" s="268"/>
      <c r="BQ127" s="268"/>
      <c r="BR127" s="268"/>
      <c r="BS127" s="268"/>
      <c r="BT127" s="268"/>
      <c r="BU127" s="268"/>
      <c r="BV127" s="268"/>
      <c r="BW127" s="268"/>
      <c r="BX127" s="268"/>
      <c r="BY127" s="268"/>
      <c r="BZ127" s="268"/>
      <c r="CA127" s="268"/>
      <c r="CB127" s="268"/>
      <c r="CC127" s="268"/>
      <c r="CD127" s="268"/>
      <c r="CE127" s="268"/>
      <c r="CF127" s="268"/>
      <c r="CG127" s="268"/>
      <c r="CH127" s="268"/>
      <c r="CI127" s="268"/>
      <c r="CJ127" s="268"/>
      <c r="CK127" s="268"/>
      <c r="CL127" s="268"/>
      <c r="CM127" s="268"/>
      <c r="CN127" s="268"/>
      <c r="CO127" s="268"/>
      <c r="CP127" s="268"/>
      <c r="CQ127" s="268"/>
      <c r="CR127" s="268"/>
      <c r="CS127" s="268"/>
      <c r="CT127" s="268"/>
      <c r="CU127" s="268"/>
      <c r="CV127" s="268"/>
      <c r="CW127" s="268"/>
      <c r="CX127" s="268"/>
      <c r="CY127" s="268"/>
      <c r="CZ127" s="268"/>
      <c r="DA127" s="268"/>
      <c r="DB127" s="268"/>
      <c r="DC127" s="268"/>
      <c r="DD127" s="268"/>
      <c r="DE127" s="268"/>
      <c r="DF127" s="268"/>
      <c r="DG127" s="268"/>
      <c r="DH127" s="268"/>
      <c r="DI127" s="268"/>
      <c r="DJ127" s="268"/>
      <c r="DK127" s="268"/>
      <c r="DL127" s="268"/>
      <c r="DM127" s="268"/>
      <c r="DN127" s="268"/>
      <c r="DO127" s="268"/>
      <c r="DP127" s="268"/>
      <c r="DQ127" s="268"/>
      <c r="DR127" s="268"/>
      <c r="DS127" s="268"/>
      <c r="DT127" s="268"/>
      <c r="DU127" s="268"/>
      <c r="DV127" s="268"/>
      <c r="DW127" s="268"/>
      <c r="DX127" s="268"/>
      <c r="DY127" s="268"/>
      <c r="DZ127" s="268"/>
      <c r="EA127" s="268"/>
      <c r="EB127" s="268"/>
      <c r="EC127" s="268"/>
      <c r="ED127" s="268"/>
      <c r="EE127" s="268"/>
      <c r="EF127" s="268"/>
      <c r="EG127" s="268"/>
      <c r="EH127" s="268"/>
      <c r="EI127" s="268"/>
      <c r="EJ127" s="268"/>
      <c r="EK127" s="268"/>
      <c r="EL127" s="268"/>
      <c r="EM127" s="268"/>
      <c r="EN127" s="268"/>
      <c r="EO127" s="268"/>
      <c r="EP127" s="268"/>
      <c r="EQ127" s="268"/>
      <c r="ER127" s="268"/>
      <c r="ES127" s="268"/>
      <c r="ET127" s="268"/>
      <c r="EU127" s="268"/>
      <c r="EV127" s="268"/>
      <c r="EW127" s="268"/>
      <c r="EX127" s="268"/>
      <c r="EY127" s="268"/>
      <c r="EZ127" s="268"/>
      <c r="FA127" s="268"/>
      <c r="FB127" s="268"/>
      <c r="FC127" s="268"/>
      <c r="FD127" s="642"/>
      <c r="FE127" s="642"/>
      <c r="FF127" s="642"/>
    </row>
    <row r="128" spans="1:162">
      <c r="A128" s="641"/>
      <c r="B128" s="321"/>
      <c r="C128" s="252"/>
      <c r="D128" s="258"/>
      <c r="E128" s="258"/>
      <c r="F128" s="258"/>
      <c r="G128" s="258"/>
      <c r="H128" s="258"/>
      <c r="I128" s="258"/>
      <c r="J128" s="313"/>
      <c r="K128" s="252"/>
      <c r="L128" s="258"/>
      <c r="M128" s="258"/>
      <c r="N128" s="258"/>
      <c r="O128" s="258"/>
      <c r="P128" s="258"/>
      <c r="Q128" s="258"/>
      <c r="R128" s="313"/>
      <c r="S128" s="268"/>
      <c r="T128" s="268"/>
      <c r="U128" s="268"/>
      <c r="V128" s="268"/>
      <c r="W128" s="268"/>
      <c r="X128" s="268"/>
      <c r="Y128" s="268"/>
      <c r="Z128" s="268"/>
      <c r="AA128" s="268"/>
      <c r="AB128" s="268"/>
      <c r="AC128" s="268"/>
      <c r="AD128" s="268"/>
      <c r="AE128" s="268"/>
      <c r="AF128" s="268"/>
      <c r="AG128" s="268"/>
      <c r="AH128" s="268"/>
      <c r="AI128" s="268"/>
      <c r="AJ128" s="268"/>
      <c r="AK128" s="268"/>
      <c r="AL128" s="268"/>
      <c r="AM128" s="268"/>
      <c r="AN128" s="268"/>
      <c r="AO128" s="268"/>
      <c r="AP128" s="268"/>
      <c r="AQ128" s="268"/>
      <c r="AR128" s="268"/>
      <c r="AS128" s="268"/>
      <c r="AT128" s="268"/>
      <c r="AU128" s="268"/>
      <c r="AV128" s="268"/>
      <c r="AW128" s="268"/>
      <c r="AX128" s="268"/>
      <c r="AY128" s="268"/>
      <c r="AZ128" s="268"/>
      <c r="BA128" s="268"/>
      <c r="BB128" s="268"/>
      <c r="BC128" s="268"/>
      <c r="BD128" s="268"/>
      <c r="BE128" s="268"/>
      <c r="BF128" s="268"/>
      <c r="BG128" s="268"/>
      <c r="BH128" s="268"/>
      <c r="BI128" s="268"/>
      <c r="BJ128" s="268"/>
      <c r="BK128" s="268"/>
      <c r="BL128" s="268"/>
      <c r="BM128" s="268"/>
      <c r="BN128" s="268"/>
      <c r="BO128" s="268"/>
      <c r="BP128" s="268"/>
      <c r="BQ128" s="268"/>
      <c r="BR128" s="268"/>
      <c r="BS128" s="268"/>
      <c r="BT128" s="268"/>
      <c r="BU128" s="268"/>
      <c r="BV128" s="268"/>
      <c r="BW128" s="268"/>
      <c r="BX128" s="268"/>
      <c r="BY128" s="268"/>
      <c r="BZ128" s="268"/>
      <c r="CA128" s="268"/>
      <c r="CB128" s="268"/>
      <c r="CC128" s="268"/>
      <c r="CD128" s="268"/>
      <c r="CE128" s="268"/>
      <c r="CF128" s="268"/>
      <c r="CG128" s="268"/>
      <c r="CH128" s="268"/>
      <c r="CI128" s="268"/>
      <c r="CJ128" s="268"/>
      <c r="CK128" s="268"/>
      <c r="CL128" s="268"/>
      <c r="CM128" s="268"/>
      <c r="CN128" s="268"/>
      <c r="CO128" s="268"/>
      <c r="CP128" s="268"/>
      <c r="CQ128" s="268"/>
      <c r="CR128" s="268"/>
      <c r="CS128" s="268"/>
      <c r="CT128" s="268"/>
      <c r="CU128" s="268"/>
      <c r="CV128" s="268"/>
      <c r="CW128" s="268"/>
      <c r="CX128" s="268"/>
      <c r="CY128" s="268"/>
      <c r="CZ128" s="268"/>
      <c r="DA128" s="268"/>
      <c r="DB128" s="268"/>
      <c r="DC128" s="268"/>
      <c r="DD128" s="268"/>
      <c r="DE128" s="268"/>
      <c r="DF128" s="268"/>
      <c r="DG128" s="268"/>
      <c r="DH128" s="268"/>
      <c r="DI128" s="268"/>
      <c r="DJ128" s="268"/>
      <c r="DK128" s="268"/>
      <c r="DL128" s="268"/>
      <c r="DM128" s="268"/>
      <c r="DN128" s="268"/>
      <c r="DO128" s="268"/>
      <c r="DP128" s="268"/>
      <c r="DQ128" s="268"/>
      <c r="DR128" s="268"/>
      <c r="DS128" s="268"/>
      <c r="DT128" s="268"/>
      <c r="DU128" s="268"/>
      <c r="DV128" s="268"/>
      <c r="DW128" s="268"/>
      <c r="DX128" s="268"/>
      <c r="DY128" s="268"/>
      <c r="DZ128" s="268"/>
      <c r="EA128" s="268"/>
      <c r="EB128" s="268"/>
      <c r="EC128" s="268"/>
      <c r="ED128" s="268"/>
      <c r="EE128" s="268"/>
      <c r="EF128" s="268"/>
      <c r="EG128" s="268"/>
      <c r="EH128" s="268"/>
      <c r="EI128" s="268"/>
      <c r="EJ128" s="268"/>
      <c r="EK128" s="268"/>
      <c r="EL128" s="268"/>
      <c r="EM128" s="268"/>
      <c r="EN128" s="268"/>
      <c r="EO128" s="268"/>
      <c r="EP128" s="268"/>
      <c r="EQ128" s="268"/>
      <c r="ER128" s="268"/>
      <c r="ES128" s="268"/>
      <c r="ET128" s="268"/>
      <c r="EU128" s="268"/>
      <c r="EV128" s="268"/>
      <c r="EW128" s="268"/>
      <c r="EX128" s="268"/>
      <c r="EY128" s="268"/>
      <c r="EZ128" s="268"/>
      <c r="FA128" s="268"/>
      <c r="FB128" s="268"/>
      <c r="FC128" s="268"/>
      <c r="FD128" s="642"/>
      <c r="FE128" s="642"/>
      <c r="FF128" s="642"/>
    </row>
    <row r="129" spans="1:18">
      <c r="A129" s="274">
        <v>5400</v>
      </c>
      <c r="B129" s="252" t="s">
        <v>218</v>
      </c>
      <c r="C129" s="252">
        <f>SUM(C130)</f>
        <v>1000</v>
      </c>
      <c r="D129" s="252">
        <f t="shared" ref="D129:R129" si="30">SUM(D130)</f>
        <v>0</v>
      </c>
      <c r="E129" s="252">
        <f t="shared" si="30"/>
        <v>1000</v>
      </c>
      <c r="F129" s="252">
        <f t="shared" si="30"/>
        <v>0</v>
      </c>
      <c r="G129" s="252">
        <f t="shared" si="30"/>
        <v>0</v>
      </c>
      <c r="H129" s="252">
        <f t="shared" si="30"/>
        <v>0</v>
      </c>
      <c r="I129" s="252">
        <f t="shared" si="30"/>
        <v>0</v>
      </c>
      <c r="J129" s="311">
        <f t="shared" si="30"/>
        <v>0</v>
      </c>
      <c r="K129" s="252">
        <f>SUM(K130)</f>
        <v>0</v>
      </c>
      <c r="L129" s="252">
        <f t="shared" si="30"/>
        <v>0</v>
      </c>
      <c r="M129" s="252">
        <f t="shared" si="30"/>
        <v>0</v>
      </c>
      <c r="N129" s="252">
        <f t="shared" si="30"/>
        <v>0</v>
      </c>
      <c r="O129" s="252">
        <f t="shared" si="30"/>
        <v>0</v>
      </c>
      <c r="P129" s="252">
        <f t="shared" si="30"/>
        <v>0</v>
      </c>
      <c r="Q129" s="252">
        <f t="shared" si="30"/>
        <v>0</v>
      </c>
      <c r="R129" s="311">
        <f t="shared" si="30"/>
        <v>0</v>
      </c>
    </row>
    <row r="130" spans="1:18" ht="27.6">
      <c r="A130" s="255"/>
      <c r="B130" s="254" t="s">
        <v>225</v>
      </c>
      <c r="C130" s="252">
        <f t="shared" ref="C130:E130" si="31">SUM(C131+C132)</f>
        <v>1000</v>
      </c>
      <c r="D130" s="252">
        <f t="shared" si="31"/>
        <v>0</v>
      </c>
      <c r="E130" s="252">
        <f t="shared" si="31"/>
        <v>1000</v>
      </c>
      <c r="F130" s="252"/>
      <c r="G130" s="252">
        <f t="shared" ref="G130:M130" si="32">SUM(G131+G132)</f>
        <v>0</v>
      </c>
      <c r="H130" s="252">
        <f t="shared" si="32"/>
        <v>0</v>
      </c>
      <c r="I130" s="252">
        <f t="shared" si="32"/>
        <v>0</v>
      </c>
      <c r="J130" s="311">
        <f t="shared" si="32"/>
        <v>0</v>
      </c>
      <c r="K130" s="252">
        <f t="shared" si="32"/>
        <v>0</v>
      </c>
      <c r="L130" s="252">
        <f t="shared" si="32"/>
        <v>0</v>
      </c>
      <c r="M130" s="252">
        <f t="shared" si="32"/>
        <v>0</v>
      </c>
      <c r="N130" s="252"/>
      <c r="O130" s="252">
        <f t="shared" ref="O130:R130" si="33">SUM(O131+O132)</f>
        <v>0</v>
      </c>
      <c r="P130" s="252">
        <f t="shared" si="33"/>
        <v>0</v>
      </c>
      <c r="Q130" s="252">
        <f t="shared" si="33"/>
        <v>0</v>
      </c>
      <c r="R130" s="311">
        <f t="shared" si="33"/>
        <v>0</v>
      </c>
    </row>
    <row r="131" spans="1:18">
      <c r="A131" s="255"/>
      <c r="B131" s="262"/>
      <c r="C131" s="252"/>
      <c r="D131" s="258"/>
      <c r="E131" s="258"/>
      <c r="F131" s="253"/>
      <c r="G131" s="258"/>
      <c r="H131" s="258"/>
      <c r="I131" s="258"/>
      <c r="J131" s="313"/>
      <c r="K131" s="252"/>
      <c r="L131" s="258"/>
      <c r="M131" s="258"/>
      <c r="N131" s="253"/>
      <c r="O131" s="258"/>
      <c r="P131" s="258"/>
      <c r="Q131" s="258"/>
      <c r="R131" s="313"/>
    </row>
    <row r="132" spans="1:18" ht="27.6">
      <c r="A132" s="255">
        <v>745</v>
      </c>
      <c r="B132" s="262" t="s">
        <v>219</v>
      </c>
      <c r="C132" s="252">
        <f>SUM(D132+E132+G132+I132+J132)</f>
        <v>1000</v>
      </c>
      <c r="D132" s="253"/>
      <c r="E132" s="253">
        <v>1000</v>
      </c>
      <c r="F132" s="253" t="s">
        <v>214</v>
      </c>
      <c r="G132" s="253"/>
      <c r="H132" s="253"/>
      <c r="I132" s="253"/>
      <c r="J132" s="312"/>
      <c r="K132" s="252">
        <f>SUM(L132+M132+O132+Q132+R132)</f>
        <v>0</v>
      </c>
      <c r="L132" s="253"/>
      <c r="M132" s="253"/>
      <c r="N132" s="253" t="s">
        <v>214</v>
      </c>
      <c r="O132" s="253"/>
      <c r="P132" s="253"/>
      <c r="Q132" s="253"/>
      <c r="R132" s="312"/>
    </row>
    <row r="133" spans="1:18">
      <c r="A133" s="274" t="s">
        <v>249</v>
      </c>
      <c r="B133" s="252" t="s">
        <v>250</v>
      </c>
      <c r="C133" s="252">
        <f>SUM(C134)</f>
        <v>0</v>
      </c>
      <c r="D133" s="252">
        <f t="shared" ref="D133:R133" si="34">SUM(D134)</f>
        <v>0</v>
      </c>
      <c r="E133" s="252">
        <f t="shared" si="34"/>
        <v>0</v>
      </c>
      <c r="F133" s="252">
        <f t="shared" si="34"/>
        <v>0</v>
      </c>
      <c r="G133" s="252">
        <f t="shared" si="34"/>
        <v>0</v>
      </c>
      <c r="H133" s="252">
        <f t="shared" si="34"/>
        <v>0</v>
      </c>
      <c r="I133" s="252">
        <f t="shared" si="34"/>
        <v>0</v>
      </c>
      <c r="J133" s="311">
        <f t="shared" si="34"/>
        <v>0</v>
      </c>
      <c r="K133" s="252">
        <f>SUM(K134)</f>
        <v>0</v>
      </c>
      <c r="L133" s="252">
        <f t="shared" si="34"/>
        <v>0</v>
      </c>
      <c r="M133" s="252">
        <f t="shared" si="34"/>
        <v>0</v>
      </c>
      <c r="N133" s="252">
        <f t="shared" si="34"/>
        <v>0</v>
      </c>
      <c r="O133" s="252">
        <f t="shared" si="34"/>
        <v>0</v>
      </c>
      <c r="P133" s="252">
        <f t="shared" si="34"/>
        <v>0</v>
      </c>
      <c r="Q133" s="252">
        <f t="shared" si="34"/>
        <v>0</v>
      </c>
      <c r="R133" s="311">
        <f t="shared" si="34"/>
        <v>0</v>
      </c>
    </row>
    <row r="134" spans="1:18">
      <c r="A134" s="255"/>
      <c r="B134" s="254"/>
      <c r="C134" s="252"/>
      <c r="D134" s="252"/>
      <c r="E134" s="252"/>
      <c r="F134" s="252"/>
      <c r="G134" s="252"/>
      <c r="H134" s="252"/>
      <c r="I134" s="252"/>
      <c r="J134" s="311"/>
      <c r="K134" s="252"/>
      <c r="L134" s="252"/>
      <c r="M134" s="252"/>
      <c r="N134" s="252"/>
      <c r="O134" s="252"/>
      <c r="P134" s="252"/>
      <c r="Q134" s="252"/>
      <c r="R134" s="311"/>
    </row>
    <row r="135" spans="1:18">
      <c r="A135" s="255"/>
      <c r="B135" s="275"/>
      <c r="C135" s="252"/>
      <c r="D135" s="260"/>
      <c r="E135" s="253"/>
      <c r="F135" s="253"/>
      <c r="G135" s="253"/>
      <c r="H135" s="253"/>
      <c r="I135" s="253"/>
      <c r="J135" s="312"/>
      <c r="K135" s="252"/>
      <c r="L135" s="260"/>
      <c r="M135" s="253"/>
      <c r="N135" s="253"/>
      <c r="O135" s="253"/>
      <c r="P135" s="253"/>
      <c r="Q135" s="253"/>
      <c r="R135" s="312"/>
    </row>
    <row r="136" spans="1:18" ht="41.4">
      <c r="A136" s="643"/>
      <c r="B136" s="644" t="s">
        <v>221</v>
      </c>
      <c r="C136" s="645">
        <f>SUM(C137)</f>
        <v>500</v>
      </c>
      <c r="D136" s="645">
        <f t="shared" ref="D136:R137" si="35">SUM(D137)</f>
        <v>0</v>
      </c>
      <c r="E136" s="645">
        <f t="shared" si="35"/>
        <v>0</v>
      </c>
      <c r="F136" s="645">
        <f t="shared" si="35"/>
        <v>0</v>
      </c>
      <c r="G136" s="645">
        <f t="shared" si="35"/>
        <v>500</v>
      </c>
      <c r="H136" s="645">
        <f t="shared" si="35"/>
        <v>0</v>
      </c>
      <c r="I136" s="645">
        <f t="shared" si="35"/>
        <v>0</v>
      </c>
      <c r="J136" s="315">
        <f t="shared" si="35"/>
        <v>0</v>
      </c>
      <c r="K136" s="645">
        <f>SUM(K137)</f>
        <v>439</v>
      </c>
      <c r="L136" s="645">
        <f t="shared" si="35"/>
        <v>0</v>
      </c>
      <c r="M136" s="645">
        <f t="shared" si="35"/>
        <v>0</v>
      </c>
      <c r="N136" s="645">
        <f t="shared" si="35"/>
        <v>0</v>
      </c>
      <c r="O136" s="645">
        <f t="shared" si="35"/>
        <v>439</v>
      </c>
      <c r="P136" s="645">
        <f t="shared" si="35"/>
        <v>0</v>
      </c>
      <c r="Q136" s="645">
        <f t="shared" si="35"/>
        <v>0</v>
      </c>
      <c r="R136" s="315">
        <f t="shared" si="35"/>
        <v>0</v>
      </c>
    </row>
    <row r="137" spans="1:18" ht="27.6">
      <c r="A137" s="646">
        <v>5300</v>
      </c>
      <c r="B137" s="647" t="s">
        <v>217</v>
      </c>
      <c r="C137" s="267">
        <f>SUM(C138)</f>
        <v>500</v>
      </c>
      <c r="D137" s="267">
        <f t="shared" si="35"/>
        <v>0</v>
      </c>
      <c r="E137" s="267">
        <f t="shared" si="35"/>
        <v>0</v>
      </c>
      <c r="F137" s="267">
        <f t="shared" si="35"/>
        <v>0</v>
      </c>
      <c r="G137" s="267">
        <f t="shared" si="35"/>
        <v>500</v>
      </c>
      <c r="H137" s="267">
        <f t="shared" si="35"/>
        <v>0</v>
      </c>
      <c r="I137" s="267">
        <f t="shared" si="35"/>
        <v>0</v>
      </c>
      <c r="J137" s="311">
        <f t="shared" si="35"/>
        <v>0</v>
      </c>
      <c r="K137" s="267">
        <f>SUM(K138)</f>
        <v>439</v>
      </c>
      <c r="L137" s="267">
        <f t="shared" si="35"/>
        <v>0</v>
      </c>
      <c r="M137" s="267">
        <f t="shared" si="35"/>
        <v>0</v>
      </c>
      <c r="N137" s="267">
        <f t="shared" si="35"/>
        <v>0</v>
      </c>
      <c r="O137" s="267">
        <f t="shared" si="35"/>
        <v>439</v>
      </c>
      <c r="P137" s="267">
        <f t="shared" si="35"/>
        <v>0</v>
      </c>
      <c r="Q137" s="267">
        <f t="shared" si="35"/>
        <v>0</v>
      </c>
      <c r="R137" s="311">
        <f t="shared" si="35"/>
        <v>0</v>
      </c>
    </row>
    <row r="138" spans="1:18" ht="27.6">
      <c r="A138" s="269"/>
      <c r="B138" s="270" t="s">
        <v>225</v>
      </c>
      <c r="C138" s="267">
        <f t="shared" ref="C138:R138" si="36">SUM(C139:C139)</f>
        <v>500</v>
      </c>
      <c r="D138" s="267">
        <f t="shared" si="36"/>
        <v>0</v>
      </c>
      <c r="E138" s="267">
        <f t="shared" si="36"/>
        <v>0</v>
      </c>
      <c r="F138" s="267">
        <f t="shared" si="36"/>
        <v>0</v>
      </c>
      <c r="G138" s="267">
        <f t="shared" si="36"/>
        <v>500</v>
      </c>
      <c r="H138" s="267">
        <f t="shared" si="36"/>
        <v>0</v>
      </c>
      <c r="I138" s="267">
        <f t="shared" si="36"/>
        <v>0</v>
      </c>
      <c r="J138" s="311">
        <f t="shared" si="36"/>
        <v>0</v>
      </c>
      <c r="K138" s="267">
        <f t="shared" si="36"/>
        <v>439</v>
      </c>
      <c r="L138" s="267">
        <f t="shared" si="36"/>
        <v>0</v>
      </c>
      <c r="M138" s="267">
        <f t="shared" si="36"/>
        <v>0</v>
      </c>
      <c r="N138" s="267">
        <f t="shared" si="36"/>
        <v>0</v>
      </c>
      <c r="O138" s="267">
        <f t="shared" si="36"/>
        <v>439</v>
      </c>
      <c r="P138" s="267">
        <f t="shared" si="36"/>
        <v>0</v>
      </c>
      <c r="Q138" s="267">
        <f t="shared" si="36"/>
        <v>0</v>
      </c>
      <c r="R138" s="311">
        <f t="shared" si="36"/>
        <v>0</v>
      </c>
    </row>
    <row r="139" spans="1:18">
      <c r="A139" s="648">
        <v>739</v>
      </c>
      <c r="B139" s="649" t="s">
        <v>545</v>
      </c>
      <c r="C139" s="267">
        <f>SUM(D139+E139+G139+I139+J139)</f>
        <v>500</v>
      </c>
      <c r="D139" s="266"/>
      <c r="E139" s="266"/>
      <c r="F139" s="266"/>
      <c r="G139" s="266">
        <v>500</v>
      </c>
      <c r="H139" s="266" t="s">
        <v>214</v>
      </c>
      <c r="I139" s="266"/>
      <c r="J139" s="312"/>
      <c r="K139" s="267">
        <f>SUM(L139+M139+O139+Q139+R139)</f>
        <v>439</v>
      </c>
      <c r="L139" s="266"/>
      <c r="M139" s="266"/>
      <c r="N139" s="266"/>
      <c r="O139" s="266">
        <v>439</v>
      </c>
      <c r="P139" s="266" t="s">
        <v>214</v>
      </c>
      <c r="Q139" s="266"/>
      <c r="R139" s="312"/>
    </row>
    <row r="140" spans="1:18" ht="27.6">
      <c r="A140" s="643"/>
      <c r="B140" s="644" t="s">
        <v>253</v>
      </c>
      <c r="C140" s="645">
        <f>SUM(C141)</f>
        <v>2800</v>
      </c>
      <c r="D140" s="645">
        <f t="shared" ref="D140:R141" si="37">SUM(D141)</f>
        <v>0</v>
      </c>
      <c r="E140" s="645">
        <f t="shared" si="37"/>
        <v>0</v>
      </c>
      <c r="F140" s="645">
        <f t="shared" si="37"/>
        <v>0</v>
      </c>
      <c r="G140" s="645">
        <f t="shared" si="37"/>
        <v>2800</v>
      </c>
      <c r="H140" s="645">
        <f>SUM(H141)</f>
        <v>0</v>
      </c>
      <c r="I140" s="645">
        <f>SUM(I141)</f>
        <v>0</v>
      </c>
      <c r="J140" s="315">
        <f>SUM(J141)</f>
        <v>0</v>
      </c>
      <c r="K140" s="645">
        <f>SUM(K141)</f>
        <v>2800</v>
      </c>
      <c r="L140" s="645">
        <f t="shared" si="37"/>
        <v>0</v>
      </c>
      <c r="M140" s="645">
        <f t="shared" si="37"/>
        <v>0</v>
      </c>
      <c r="N140" s="645">
        <f t="shared" si="37"/>
        <v>0</v>
      </c>
      <c r="O140" s="645">
        <f t="shared" si="37"/>
        <v>2800</v>
      </c>
      <c r="P140" s="645">
        <f>SUM(P141)</f>
        <v>0</v>
      </c>
      <c r="Q140" s="645">
        <f>SUM(Q141)</f>
        <v>0</v>
      </c>
      <c r="R140" s="315">
        <f>SUM(R141)</f>
        <v>0</v>
      </c>
    </row>
    <row r="141" spans="1:18">
      <c r="A141" s="278">
        <v>5200</v>
      </c>
      <c r="B141" s="251" t="s">
        <v>216</v>
      </c>
      <c r="C141" s="267">
        <f t="shared" ref="C141" si="38">SUM(C142)</f>
        <v>2800</v>
      </c>
      <c r="D141" s="267">
        <f t="shared" si="37"/>
        <v>0</v>
      </c>
      <c r="E141" s="267">
        <f t="shared" si="37"/>
        <v>0</v>
      </c>
      <c r="F141" s="267">
        <f t="shared" si="37"/>
        <v>0</v>
      </c>
      <c r="G141" s="267">
        <f t="shared" si="37"/>
        <v>2800</v>
      </c>
      <c r="H141" s="267">
        <f t="shared" si="37"/>
        <v>0</v>
      </c>
      <c r="I141" s="267">
        <f t="shared" si="37"/>
        <v>0</v>
      </c>
      <c r="J141" s="267">
        <f t="shared" si="37"/>
        <v>0</v>
      </c>
      <c r="K141" s="267">
        <f t="shared" si="37"/>
        <v>2800</v>
      </c>
      <c r="L141" s="267">
        <f t="shared" si="37"/>
        <v>0</v>
      </c>
      <c r="M141" s="267">
        <f t="shared" si="37"/>
        <v>0</v>
      </c>
      <c r="N141" s="267">
        <f t="shared" si="37"/>
        <v>0</v>
      </c>
      <c r="O141" s="267">
        <f t="shared" si="37"/>
        <v>2800</v>
      </c>
      <c r="P141" s="267">
        <f t="shared" si="37"/>
        <v>0</v>
      </c>
      <c r="Q141" s="267">
        <f t="shared" si="37"/>
        <v>0</v>
      </c>
      <c r="R141" s="267">
        <f t="shared" si="37"/>
        <v>0</v>
      </c>
    </row>
    <row r="142" spans="1:18" s="268" customFormat="1" ht="27.6">
      <c r="A142" s="317"/>
      <c r="B142" s="318" t="s">
        <v>546</v>
      </c>
      <c r="C142" s="267">
        <f>SUM(D142+E142+G142+I142+J142)</f>
        <v>2800</v>
      </c>
      <c r="D142" s="272"/>
      <c r="E142" s="272"/>
      <c r="F142" s="272"/>
      <c r="G142" s="272">
        <v>2800</v>
      </c>
      <c r="H142" s="272"/>
      <c r="I142" s="272"/>
      <c r="J142" s="313"/>
      <c r="K142" s="267">
        <f>SUM(L142+M142+O142+Q142+R142)</f>
        <v>2800</v>
      </c>
      <c r="L142" s="272"/>
      <c r="M142" s="272"/>
      <c r="N142" s="272"/>
      <c r="O142" s="272">
        <v>2800</v>
      </c>
      <c r="P142" s="272"/>
      <c r="Q142" s="272"/>
      <c r="R142" s="313"/>
    </row>
    <row r="143" spans="1:18" s="268" customFormat="1">
      <c r="A143" s="255">
        <v>530</v>
      </c>
      <c r="B143" s="256" t="s">
        <v>547</v>
      </c>
      <c r="C143" s="267">
        <f>SUM(D143+E143+G143+I143+J143)</f>
        <v>0</v>
      </c>
      <c r="D143" s="272"/>
      <c r="E143" s="272"/>
      <c r="F143" s="272"/>
      <c r="G143" s="272"/>
      <c r="H143" s="272"/>
      <c r="I143" s="272"/>
      <c r="J143" s="313"/>
      <c r="K143" s="267">
        <f>SUM(L143+M143+O143+Q143+R143)</f>
        <v>0</v>
      </c>
      <c r="L143" s="272"/>
      <c r="M143" s="272"/>
      <c r="N143" s="272"/>
      <c r="O143" s="272"/>
      <c r="P143" s="272"/>
      <c r="Q143" s="272"/>
      <c r="R143" s="313"/>
    </row>
    <row r="144" spans="1:18" s="268" customFormat="1">
      <c r="A144" s="650"/>
      <c r="B144" s="651"/>
      <c r="C144" s="267">
        <f>SUM(D144+E144+G144+I144+J144)</f>
        <v>0</v>
      </c>
      <c r="D144" s="272"/>
      <c r="E144" s="272"/>
      <c r="F144" s="272"/>
      <c r="G144" s="272"/>
      <c r="H144" s="272"/>
      <c r="I144" s="272"/>
      <c r="J144" s="313"/>
      <c r="K144" s="267">
        <f>SUM(L144+M144+O144+Q144+R144)</f>
        <v>0</v>
      </c>
      <c r="L144" s="272"/>
      <c r="M144" s="272"/>
      <c r="N144" s="272"/>
      <c r="O144" s="272"/>
      <c r="P144" s="272"/>
      <c r="Q144" s="272"/>
      <c r="R144" s="313"/>
    </row>
    <row r="145" spans="1:18">
      <c r="A145" s="269"/>
      <c r="B145" s="262"/>
      <c r="C145" s="267">
        <f>SUM(D145+E145+G145+I145+J145)</f>
        <v>0</v>
      </c>
      <c r="D145" s="266"/>
      <c r="E145" s="266"/>
      <c r="F145" s="266"/>
      <c r="G145" s="266"/>
      <c r="H145" s="266"/>
      <c r="I145" s="266"/>
      <c r="J145" s="312"/>
      <c r="K145" s="267">
        <f>SUM(L145+M145+O145+Q145+R145)</f>
        <v>0</v>
      </c>
      <c r="L145" s="266"/>
      <c r="M145" s="266"/>
      <c r="N145" s="266"/>
      <c r="O145" s="266"/>
      <c r="P145" s="266"/>
      <c r="Q145" s="266"/>
      <c r="R145" s="312"/>
    </row>
    <row r="146" spans="1:18" ht="27.6">
      <c r="A146" s="643"/>
      <c r="B146" s="644" t="s">
        <v>254</v>
      </c>
      <c r="C146" s="645">
        <f t="shared" ref="C146:R146" si="39">SUM(C147+C155)</f>
        <v>25990</v>
      </c>
      <c r="D146" s="645">
        <f t="shared" si="39"/>
        <v>0</v>
      </c>
      <c r="E146" s="645">
        <f t="shared" si="39"/>
        <v>0</v>
      </c>
      <c r="F146" s="645">
        <f t="shared" si="39"/>
        <v>0</v>
      </c>
      <c r="G146" s="645">
        <f t="shared" si="39"/>
        <v>21100</v>
      </c>
      <c r="H146" s="645">
        <f t="shared" si="39"/>
        <v>0</v>
      </c>
      <c r="I146" s="645">
        <f t="shared" si="39"/>
        <v>4890</v>
      </c>
      <c r="J146" s="645">
        <f t="shared" si="39"/>
        <v>0</v>
      </c>
      <c r="K146" s="645">
        <f t="shared" si="39"/>
        <v>25966</v>
      </c>
      <c r="L146" s="645">
        <f t="shared" si="39"/>
        <v>0</v>
      </c>
      <c r="M146" s="645">
        <f t="shared" si="39"/>
        <v>0</v>
      </c>
      <c r="N146" s="645">
        <f t="shared" si="39"/>
        <v>0</v>
      </c>
      <c r="O146" s="645">
        <f t="shared" si="39"/>
        <v>21076</v>
      </c>
      <c r="P146" s="645">
        <f t="shared" si="39"/>
        <v>0</v>
      </c>
      <c r="Q146" s="645">
        <f t="shared" si="39"/>
        <v>4890</v>
      </c>
      <c r="R146" s="645">
        <f t="shared" si="39"/>
        <v>0</v>
      </c>
    </row>
    <row r="147" spans="1:18">
      <c r="A147" s="652">
        <v>5200</v>
      </c>
      <c r="B147" s="653" t="s">
        <v>216</v>
      </c>
      <c r="C147" s="267">
        <f t="shared" ref="C147:E147" si="40">SUM(C148)</f>
        <v>25990</v>
      </c>
      <c r="D147" s="267">
        <f t="shared" si="40"/>
        <v>0</v>
      </c>
      <c r="E147" s="267">
        <f t="shared" si="40"/>
        <v>0</v>
      </c>
      <c r="F147" s="267"/>
      <c r="G147" s="267">
        <f>SUM(G148)</f>
        <v>21100</v>
      </c>
      <c r="H147" s="267">
        <f>SUM(H148)</f>
        <v>0</v>
      </c>
      <c r="I147" s="267">
        <f>SUM(I148)</f>
        <v>4890</v>
      </c>
      <c r="J147" s="311">
        <f>SUM(J148)</f>
        <v>0</v>
      </c>
      <c r="K147" s="267">
        <f t="shared" ref="K147:M147" si="41">SUM(K148)</f>
        <v>25966</v>
      </c>
      <c r="L147" s="267">
        <f t="shared" si="41"/>
        <v>0</v>
      </c>
      <c r="M147" s="267">
        <f t="shared" si="41"/>
        <v>0</v>
      </c>
      <c r="N147" s="267"/>
      <c r="O147" s="267">
        <f>SUM(O148)</f>
        <v>21076</v>
      </c>
      <c r="P147" s="267">
        <f>SUM(P148)</f>
        <v>0</v>
      </c>
      <c r="Q147" s="267">
        <f>SUM(Q148)</f>
        <v>4890</v>
      </c>
      <c r="R147" s="311">
        <f>SUM(R148)</f>
        <v>0</v>
      </c>
    </row>
    <row r="148" spans="1:18">
      <c r="A148" s="269"/>
      <c r="B148" s="270" t="s">
        <v>255</v>
      </c>
      <c r="C148" s="267">
        <f>SUM(C149:C154)</f>
        <v>25990</v>
      </c>
      <c r="D148" s="267">
        <f t="shared" ref="D148:J148" si="42">SUM(D149:D154)</f>
        <v>0</v>
      </c>
      <c r="E148" s="267">
        <f t="shared" si="42"/>
        <v>0</v>
      </c>
      <c r="F148" s="267">
        <f t="shared" si="42"/>
        <v>0</v>
      </c>
      <c r="G148" s="267">
        <f t="shared" si="42"/>
        <v>21100</v>
      </c>
      <c r="H148" s="267">
        <f t="shared" si="42"/>
        <v>0</v>
      </c>
      <c r="I148" s="267">
        <f t="shared" si="42"/>
        <v>4890</v>
      </c>
      <c r="J148" s="267">
        <f t="shared" si="42"/>
        <v>0</v>
      </c>
      <c r="K148" s="267">
        <f>SUM(K149:K154)</f>
        <v>25966</v>
      </c>
      <c r="L148" s="267">
        <f t="shared" ref="L148:R148" si="43">SUM(L149:L154)</f>
        <v>0</v>
      </c>
      <c r="M148" s="267">
        <f t="shared" si="43"/>
        <v>0</v>
      </c>
      <c r="N148" s="267">
        <f t="shared" si="43"/>
        <v>0</v>
      </c>
      <c r="O148" s="267">
        <f t="shared" si="43"/>
        <v>21076</v>
      </c>
      <c r="P148" s="267">
        <f t="shared" si="43"/>
        <v>0</v>
      </c>
      <c r="Q148" s="267">
        <f t="shared" si="43"/>
        <v>4890</v>
      </c>
      <c r="R148" s="267">
        <f t="shared" si="43"/>
        <v>0</v>
      </c>
    </row>
    <row r="149" spans="1:18" s="268" customFormat="1">
      <c r="A149" s="650">
        <v>322</v>
      </c>
      <c r="B149" s="654" t="s">
        <v>548</v>
      </c>
      <c r="C149" s="267">
        <f t="shared" ref="C149:C154" si="44">SUM(D149+E149+G149+I149+J149)</f>
        <v>2540</v>
      </c>
      <c r="D149" s="272"/>
      <c r="E149" s="272"/>
      <c r="F149" s="272"/>
      <c r="G149" s="272">
        <v>2540</v>
      </c>
      <c r="H149" s="272"/>
      <c r="I149" s="272"/>
      <c r="J149" s="313"/>
      <c r="K149" s="267">
        <f t="shared" ref="K149:K154" si="45">SUM(L149+M149+O149+Q149+R149)</f>
        <v>2540</v>
      </c>
      <c r="L149" s="272"/>
      <c r="M149" s="272"/>
      <c r="N149" s="272"/>
      <c r="O149" s="272">
        <v>2540</v>
      </c>
      <c r="P149" s="272"/>
      <c r="Q149" s="272"/>
      <c r="R149" s="313"/>
    </row>
    <row r="150" spans="1:18">
      <c r="A150" s="269">
        <v>322</v>
      </c>
      <c r="B150" s="297" t="s">
        <v>549</v>
      </c>
      <c r="C150" s="267">
        <f t="shared" si="44"/>
        <v>1760</v>
      </c>
      <c r="D150" s="272"/>
      <c r="E150" s="272"/>
      <c r="F150" s="272"/>
      <c r="G150" s="272">
        <v>1760</v>
      </c>
      <c r="H150" s="272"/>
      <c r="I150" s="272"/>
      <c r="J150" s="313"/>
      <c r="K150" s="267">
        <f t="shared" si="45"/>
        <v>1760</v>
      </c>
      <c r="L150" s="272"/>
      <c r="M150" s="272"/>
      <c r="N150" s="272"/>
      <c r="O150" s="272">
        <v>1760</v>
      </c>
      <c r="P150" s="272"/>
      <c r="Q150" s="272"/>
      <c r="R150" s="313"/>
    </row>
    <row r="151" spans="1:18">
      <c r="A151" s="269">
        <v>322</v>
      </c>
      <c r="B151" s="297" t="s">
        <v>550</v>
      </c>
      <c r="C151" s="267">
        <f t="shared" si="44"/>
        <v>4890</v>
      </c>
      <c r="D151" s="272"/>
      <c r="E151" s="272"/>
      <c r="F151" s="272"/>
      <c r="G151" s="272"/>
      <c r="H151" s="272"/>
      <c r="I151" s="272">
        <v>4890</v>
      </c>
      <c r="J151" s="313"/>
      <c r="K151" s="267">
        <f t="shared" si="45"/>
        <v>4890</v>
      </c>
      <c r="L151" s="272"/>
      <c r="M151" s="272"/>
      <c r="N151" s="272"/>
      <c r="O151" s="272"/>
      <c r="P151" s="272"/>
      <c r="Q151" s="272">
        <v>4890</v>
      </c>
      <c r="R151" s="313"/>
    </row>
    <row r="152" spans="1:18">
      <c r="A152" s="269">
        <v>322</v>
      </c>
      <c r="B152" s="297" t="s">
        <v>551</v>
      </c>
      <c r="C152" s="267">
        <f t="shared" si="44"/>
        <v>2400</v>
      </c>
      <c r="D152" s="272"/>
      <c r="E152" s="272"/>
      <c r="F152" s="272"/>
      <c r="G152" s="272">
        <v>2400</v>
      </c>
      <c r="H152" s="272"/>
      <c r="I152" s="272"/>
      <c r="J152" s="313"/>
      <c r="K152" s="267">
        <f t="shared" si="45"/>
        <v>2376</v>
      </c>
      <c r="L152" s="272"/>
      <c r="M152" s="272"/>
      <c r="N152" s="272"/>
      <c r="O152" s="272">
        <v>2376</v>
      </c>
      <c r="P152" s="272"/>
      <c r="Q152" s="272"/>
      <c r="R152" s="313"/>
    </row>
    <row r="153" spans="1:18">
      <c r="A153" s="655">
        <v>322</v>
      </c>
      <c r="B153" s="656" t="s">
        <v>552</v>
      </c>
      <c r="C153" s="267">
        <f t="shared" si="44"/>
        <v>6350</v>
      </c>
      <c r="D153" s="657"/>
      <c r="E153" s="657"/>
      <c r="F153" s="657"/>
      <c r="G153" s="657">
        <v>6350</v>
      </c>
      <c r="H153" s="657"/>
      <c r="I153" s="657"/>
      <c r="J153" s="346"/>
      <c r="K153" s="267">
        <f t="shared" si="45"/>
        <v>6350</v>
      </c>
      <c r="L153" s="657"/>
      <c r="M153" s="657"/>
      <c r="N153" s="657"/>
      <c r="O153" s="657">
        <v>6350</v>
      </c>
      <c r="P153" s="657"/>
      <c r="Q153" s="657"/>
      <c r="R153" s="346"/>
    </row>
    <row r="154" spans="1:18" ht="14.4" thickBot="1">
      <c r="A154" s="658">
        <v>322</v>
      </c>
      <c r="B154" s="624" t="s">
        <v>553</v>
      </c>
      <c r="C154" s="659">
        <f t="shared" si="44"/>
        <v>8050</v>
      </c>
      <c r="D154" s="624"/>
      <c r="E154" s="624"/>
      <c r="F154" s="624"/>
      <c r="G154" s="624">
        <v>8050</v>
      </c>
      <c r="H154" s="624"/>
      <c r="I154" s="624"/>
      <c r="J154" s="316"/>
      <c r="K154" s="659">
        <f t="shared" si="45"/>
        <v>8050</v>
      </c>
      <c r="L154" s="624"/>
      <c r="M154" s="624"/>
      <c r="N154" s="624"/>
      <c r="O154" s="624">
        <v>8050</v>
      </c>
      <c r="P154" s="624"/>
      <c r="Q154" s="624"/>
      <c r="R154" s="316"/>
    </row>
    <row r="155" spans="1:18" ht="27.6">
      <c r="A155" s="646">
        <v>5300</v>
      </c>
      <c r="B155" s="647" t="s">
        <v>217</v>
      </c>
      <c r="C155" s="267">
        <f>SUM(C156)</f>
        <v>0</v>
      </c>
      <c r="D155" s="267">
        <f t="shared" ref="D155:R155" si="46">SUM(D156)</f>
        <v>0</v>
      </c>
      <c r="E155" s="267">
        <f t="shared" si="46"/>
        <v>0</v>
      </c>
      <c r="F155" s="267">
        <f t="shared" si="46"/>
        <v>0</v>
      </c>
      <c r="G155" s="267">
        <f t="shared" si="46"/>
        <v>0</v>
      </c>
      <c r="H155" s="267">
        <f t="shared" si="46"/>
        <v>0</v>
      </c>
      <c r="I155" s="267">
        <f t="shared" si="46"/>
        <v>0</v>
      </c>
      <c r="J155" s="311">
        <f t="shared" si="46"/>
        <v>0</v>
      </c>
      <c r="K155" s="267">
        <f>SUM(K156)</f>
        <v>0</v>
      </c>
      <c r="L155" s="267">
        <f t="shared" si="46"/>
        <v>0</v>
      </c>
      <c r="M155" s="267">
        <f t="shared" si="46"/>
        <v>0</v>
      </c>
      <c r="N155" s="267">
        <f t="shared" si="46"/>
        <v>0</v>
      </c>
      <c r="O155" s="267">
        <f t="shared" si="46"/>
        <v>0</v>
      </c>
      <c r="P155" s="267">
        <f t="shared" si="46"/>
        <v>0</v>
      </c>
      <c r="Q155" s="267">
        <f t="shared" si="46"/>
        <v>0</v>
      </c>
      <c r="R155" s="311">
        <f t="shared" si="46"/>
        <v>0</v>
      </c>
    </row>
    <row r="156" spans="1:18">
      <c r="A156" s="269"/>
      <c r="B156" s="270" t="s">
        <v>255</v>
      </c>
      <c r="C156" s="267">
        <f t="shared" ref="C156:R156" si="47">SUM(C157:C157)</f>
        <v>0</v>
      </c>
      <c r="D156" s="267">
        <f t="shared" si="47"/>
        <v>0</v>
      </c>
      <c r="E156" s="267">
        <f t="shared" si="47"/>
        <v>0</v>
      </c>
      <c r="F156" s="267">
        <f t="shared" si="47"/>
        <v>0</v>
      </c>
      <c r="G156" s="267">
        <f t="shared" si="47"/>
        <v>0</v>
      </c>
      <c r="H156" s="267">
        <f t="shared" si="47"/>
        <v>0</v>
      </c>
      <c r="I156" s="267">
        <f t="shared" si="47"/>
        <v>0</v>
      </c>
      <c r="J156" s="311">
        <f t="shared" si="47"/>
        <v>0</v>
      </c>
      <c r="K156" s="267">
        <f t="shared" si="47"/>
        <v>0</v>
      </c>
      <c r="L156" s="267">
        <f t="shared" si="47"/>
        <v>0</v>
      </c>
      <c r="M156" s="267">
        <f t="shared" si="47"/>
        <v>0</v>
      </c>
      <c r="N156" s="267">
        <f t="shared" si="47"/>
        <v>0</v>
      </c>
      <c r="O156" s="267">
        <f t="shared" si="47"/>
        <v>0</v>
      </c>
      <c r="P156" s="267">
        <f t="shared" si="47"/>
        <v>0</v>
      </c>
      <c r="Q156" s="267">
        <f t="shared" si="47"/>
        <v>0</v>
      </c>
      <c r="R156" s="311">
        <f t="shared" si="47"/>
        <v>0</v>
      </c>
    </row>
    <row r="157" spans="1:18">
      <c r="A157" s="648"/>
      <c r="B157" s="649"/>
      <c r="C157" s="267"/>
      <c r="D157" s="266"/>
      <c r="E157" s="266"/>
      <c r="F157" s="266"/>
      <c r="G157" s="266"/>
      <c r="H157" s="266"/>
      <c r="I157" s="266"/>
      <c r="J157" s="312"/>
      <c r="K157" s="267"/>
      <c r="L157" s="266"/>
      <c r="M157" s="266"/>
      <c r="N157" s="266"/>
      <c r="O157" s="266"/>
      <c r="P157" s="266"/>
      <c r="Q157" s="266"/>
      <c r="R157" s="312"/>
    </row>
    <row r="158" spans="1:18">
      <c r="A158" s="660"/>
      <c r="B158" s="661"/>
      <c r="C158" s="662"/>
      <c r="D158" s="663"/>
      <c r="E158" s="663"/>
      <c r="F158" s="663"/>
      <c r="G158" s="663"/>
      <c r="H158" s="663"/>
      <c r="I158" s="663"/>
      <c r="J158" s="663"/>
    </row>
    <row r="159" spans="1:18">
      <c r="A159" s="663"/>
      <c r="B159" s="240" t="s">
        <v>203</v>
      </c>
    </row>
    <row r="160" spans="1:18">
      <c r="A160" s="245"/>
      <c r="B160" s="618"/>
    </row>
    <row r="161" spans="1:2">
      <c r="A161" s="245"/>
      <c r="B161" s="619" t="s">
        <v>74</v>
      </c>
    </row>
    <row r="162" spans="1:2">
      <c r="A162" s="244"/>
    </row>
    <row r="163" spans="1:2">
      <c r="A163" s="244"/>
    </row>
    <row r="164" spans="1:2">
      <c r="A164" s="244"/>
      <c r="B164" s="244"/>
    </row>
  </sheetData>
  <mergeCells count="6">
    <mergeCell ref="A3:B3"/>
    <mergeCell ref="C3:J3"/>
    <mergeCell ref="K3:R3"/>
    <mergeCell ref="A4:B4"/>
    <mergeCell ref="D4:J4"/>
    <mergeCell ref="L4:R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Работни листове</vt:lpstr>
      </vt:variant>
      <vt:variant>
        <vt:i4>5</vt:i4>
      </vt:variant>
      <vt:variant>
        <vt:lpstr>Наименувани диапазони</vt:lpstr>
      </vt:variant>
      <vt:variant>
        <vt:i4>2</vt:i4>
      </vt:variant>
    </vt:vector>
  </HeadingPairs>
  <TitlesOfParts>
    <vt:vector size="7" baseType="lpstr">
      <vt:lpstr>PRIH.  2019</vt:lpstr>
      <vt:lpstr>RAZH. 2019</vt:lpstr>
      <vt:lpstr>ВРБ 2019</vt:lpstr>
      <vt:lpstr>СЕС 2019</vt:lpstr>
      <vt:lpstr>ИП 2019</vt:lpstr>
      <vt:lpstr>'RAZH. 2019'!Област_печат</vt:lpstr>
      <vt:lpstr>'ВРБ 2019'!Област_печат</vt:lpstr>
    </vt:vector>
  </TitlesOfParts>
  <Company>itvinasoft.com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Stefka Kucarova</dc:creator>
  <cp:lastModifiedBy>Zlatina Todorova</cp:lastModifiedBy>
  <cp:lastPrinted>2020-05-14T07:21:23Z</cp:lastPrinted>
  <dcterms:created xsi:type="dcterms:W3CDTF">2013-10-01T06:48:34Z</dcterms:created>
  <dcterms:modified xsi:type="dcterms:W3CDTF">2020-05-19T12:08:22Z</dcterms:modified>
</cp:coreProperties>
</file>